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vanDongen\Mainnovation\BEMAS - 2023-More4Sustainability\7. Self Assessment &amp; Road map\"/>
    </mc:Choice>
  </mc:AlternateContent>
  <xr:revisionPtr revIDLastSave="0" documentId="8_{D738A6CD-A826-4EF0-9B6E-442A1A5BFDBE}" xr6:coauthVersionLast="47" xr6:coauthVersionMax="47" xr10:uidLastSave="{00000000-0000-0000-0000-000000000000}"/>
  <bookViews>
    <workbookView xWindow="17955" yWindow="300" windowWidth="33720" windowHeight="20460" tabRatio="694" xr2:uid="{51A09688-E7FB-4FD9-B52A-52C23AC9A8A9}"/>
  </bookViews>
  <sheets>
    <sheet name="Self Scan - Focus Areas " sheetId="1" r:id="rId1"/>
    <sheet name="Self Scan - Strategy &amp; Tactics" sheetId="14" r:id="rId2"/>
    <sheet name="Scan Diagrams" sheetId="3" r:id="rId3"/>
    <sheet name="Energy Consumption" sheetId="6" r:id="rId4"/>
    <sheet name="GHG Emission" sheetId="11" r:id="rId5"/>
    <sheet name="Business Case" sheetId="12" r:id="rId6"/>
    <sheet name="Tabels" sheetId="1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5" i="6"/>
  <c r="E4" i="6"/>
  <c r="E5" i="6"/>
  <c r="L79" i="1"/>
  <c r="K79" i="1"/>
  <c r="L78" i="1"/>
  <c r="K78" i="1"/>
  <c r="L77" i="1"/>
  <c r="K77" i="1"/>
  <c r="L76" i="1"/>
  <c r="K76" i="1"/>
  <c r="L75" i="1"/>
  <c r="K75" i="1"/>
  <c r="K73" i="1"/>
  <c r="L73" i="1"/>
  <c r="L72" i="1"/>
  <c r="K72" i="1"/>
  <c r="L71" i="1"/>
  <c r="K71" i="1"/>
  <c r="L70" i="1"/>
  <c r="K70" i="1"/>
  <c r="L69" i="1"/>
  <c r="K69" i="1"/>
  <c r="L67" i="1"/>
  <c r="K67" i="1"/>
  <c r="L66" i="1"/>
  <c r="K66" i="1"/>
  <c r="L65" i="1"/>
  <c r="K65" i="1"/>
  <c r="L64" i="1"/>
  <c r="K64" i="1"/>
  <c r="L62" i="1"/>
  <c r="K62" i="1"/>
  <c r="L61" i="1"/>
  <c r="K61" i="1"/>
  <c r="L60" i="1"/>
  <c r="K60" i="1"/>
  <c r="L59" i="1"/>
  <c r="K59" i="1"/>
  <c r="K57" i="1"/>
  <c r="L57" i="1"/>
  <c r="L56" i="1"/>
  <c r="K56" i="1"/>
  <c r="L55" i="1"/>
  <c r="K55" i="1"/>
  <c r="L54" i="1"/>
  <c r="K54" i="1"/>
  <c r="L53" i="1"/>
  <c r="K53" i="1"/>
  <c r="L52" i="1"/>
  <c r="K52" i="1"/>
  <c r="K50" i="1"/>
  <c r="L50" i="1"/>
  <c r="L49" i="1"/>
  <c r="K49" i="1"/>
  <c r="L48" i="1"/>
  <c r="K48" i="1"/>
  <c r="L47" i="1"/>
  <c r="K47" i="1"/>
  <c r="L46" i="1"/>
  <c r="K46" i="1"/>
  <c r="L45" i="1"/>
  <c r="K45" i="1"/>
  <c r="K41" i="1"/>
  <c r="L41" i="1"/>
  <c r="K42" i="1"/>
  <c r="L42" i="1"/>
  <c r="K43" i="1"/>
  <c r="L43" i="1"/>
  <c r="L40" i="1"/>
  <c r="K40" i="1"/>
  <c r="L39" i="1"/>
  <c r="K39" i="1"/>
  <c r="L38" i="1"/>
  <c r="K38" i="1"/>
  <c r="L37" i="1"/>
  <c r="K37" i="1"/>
  <c r="L35" i="1"/>
  <c r="K35" i="1"/>
  <c r="L34" i="1"/>
  <c r="K34" i="1"/>
  <c r="L33" i="1"/>
  <c r="K33" i="1"/>
  <c r="L32" i="1"/>
  <c r="K32" i="1"/>
  <c r="K30" i="1"/>
  <c r="L30" i="1"/>
  <c r="L29" i="1"/>
  <c r="K29" i="1"/>
  <c r="L28" i="1"/>
  <c r="K28" i="1"/>
  <c r="L27" i="1"/>
  <c r="K27" i="1"/>
  <c r="L26" i="1"/>
  <c r="K26" i="1"/>
  <c r="L25" i="1"/>
  <c r="K25" i="1"/>
  <c r="L24" i="1"/>
  <c r="K24" i="1"/>
  <c r="K20" i="1"/>
  <c r="L20" i="1"/>
  <c r="K21" i="1"/>
  <c r="L21" i="1"/>
  <c r="K22" i="1"/>
  <c r="L22" i="1"/>
  <c r="L19" i="1"/>
  <c r="K19" i="1"/>
  <c r="L18" i="1"/>
  <c r="K18" i="1"/>
  <c r="L17" i="1"/>
  <c r="K17" i="1"/>
  <c r="K14" i="1"/>
  <c r="L14" i="1"/>
  <c r="K15" i="1"/>
  <c r="L15" i="1"/>
  <c r="L13" i="1"/>
  <c r="K13" i="1"/>
  <c r="L12" i="1"/>
  <c r="K12" i="1"/>
  <c r="L11" i="1"/>
  <c r="K11" i="1"/>
  <c r="L10" i="1"/>
  <c r="K10" i="1"/>
  <c r="L9" i="1"/>
  <c r="K9" i="1"/>
  <c r="K4" i="1"/>
  <c r="L4" i="1"/>
  <c r="K5" i="1"/>
  <c r="L5" i="1"/>
  <c r="K6" i="1"/>
  <c r="L6" i="1"/>
  <c r="K7" i="1"/>
  <c r="L7" i="1"/>
  <c r="L3" i="1"/>
  <c r="K3" i="1"/>
  <c r="I4" i="14"/>
  <c r="J4" i="14"/>
  <c r="I5" i="14"/>
  <c r="J5" i="14"/>
  <c r="I6" i="14"/>
  <c r="J6" i="14"/>
  <c r="I8" i="14"/>
  <c r="J8" i="14"/>
  <c r="I9" i="14"/>
  <c r="J9" i="14"/>
  <c r="I10" i="14"/>
  <c r="J10" i="14"/>
  <c r="I11" i="14"/>
  <c r="J11" i="14"/>
  <c r="I13" i="14"/>
  <c r="J13" i="14"/>
  <c r="I14" i="14"/>
  <c r="J14" i="14"/>
  <c r="I15" i="14"/>
  <c r="J15" i="14"/>
  <c r="I16" i="14"/>
  <c r="J16" i="14"/>
  <c r="I18" i="14"/>
  <c r="J18" i="14"/>
  <c r="I19" i="14"/>
  <c r="J19" i="14"/>
  <c r="I20" i="14"/>
  <c r="J20" i="14"/>
  <c r="I21" i="14"/>
  <c r="J21" i="14"/>
  <c r="I23" i="14"/>
  <c r="J23" i="14"/>
  <c r="I24" i="14"/>
  <c r="J24" i="14"/>
  <c r="I25" i="14"/>
  <c r="J25" i="14"/>
  <c r="I26" i="14"/>
  <c r="J26" i="14"/>
  <c r="I28" i="14"/>
  <c r="J28" i="14"/>
  <c r="I29" i="14"/>
  <c r="J29" i="14"/>
  <c r="I30" i="14"/>
  <c r="J30" i="14"/>
  <c r="I31" i="14"/>
  <c r="J31" i="14"/>
  <c r="J3" i="14"/>
  <c r="I3" i="14"/>
  <c r="E12" i="6"/>
  <c r="E11" i="6"/>
  <c r="E10" i="6"/>
  <c r="E9" i="6"/>
  <c r="E8" i="6"/>
  <c r="E7" i="6"/>
  <c r="G12" i="6"/>
  <c r="G11" i="6"/>
  <c r="G10" i="6"/>
  <c r="G9" i="6"/>
  <c r="G8" i="6"/>
  <c r="G7" i="6"/>
  <c r="G6" i="6"/>
  <c r="G15" i="6"/>
  <c r="G14" i="6"/>
  <c r="E6" i="6"/>
  <c r="E15" i="6"/>
  <c r="E14" i="6"/>
  <c r="G16" i="6" l="1"/>
  <c r="C2" i="11" s="1"/>
  <c r="E16" i="6"/>
  <c r="K11" i="11" l="1"/>
  <c r="K10" i="11"/>
  <c r="K9" i="11"/>
  <c r="K8" i="11"/>
  <c r="K7" i="11"/>
  <c r="K6" i="11"/>
  <c r="K5" i="11"/>
  <c r="K4" i="11"/>
  <c r="K3" i="11"/>
  <c r="K2" i="11"/>
  <c r="E3" i="11"/>
  <c r="G33" i="14"/>
  <c r="G81" i="14" s="1"/>
  <c r="G81" i="1"/>
  <c r="F33" i="14"/>
  <c r="B10" i="12" l="1"/>
  <c r="K12" i="11"/>
  <c r="F81" i="1"/>
  <c r="A10" i="12" s="1"/>
  <c r="E11" i="11"/>
  <c r="E10" i="11"/>
  <c r="E9" i="11"/>
  <c r="E8" i="11"/>
  <c r="E7" i="11"/>
  <c r="E6" i="11"/>
  <c r="E5" i="11"/>
  <c r="E4" i="11"/>
  <c r="I81" i="1"/>
  <c r="B7" i="12" s="1"/>
  <c r="H81" i="1"/>
  <c r="B4" i="12" s="1"/>
  <c r="A4" i="12" l="1"/>
  <c r="C4" i="12" s="1"/>
  <c r="E2" i="11"/>
  <c r="E12" i="11" s="1"/>
  <c r="C15" i="11" s="1"/>
  <c r="E15" i="11" l="1"/>
  <c r="A7" i="12" s="1"/>
  <c r="C7" i="12" s="1"/>
  <c r="C10" i="12" s="1"/>
  <c r="E4" i="12" s="1"/>
  <c r="E7" i="12" l="1"/>
  <c r="E10" i="12"/>
</calcChain>
</file>

<file path=xl/sharedStrings.xml><?xml version="1.0" encoding="utf-8"?>
<sst xmlns="http://schemas.openxmlformats.org/spreadsheetml/2006/main" count="277" uniqueCount="216">
  <si>
    <t>1.1 Plant Electrification</t>
  </si>
  <si>
    <t>1.2 Sustainable Asset Replacement</t>
  </si>
  <si>
    <t>1.3 Production Process Reengineering</t>
  </si>
  <si>
    <t>2.1 Asset Energy Efficiency Care</t>
  </si>
  <si>
    <t>2.2 Predictive Maintenance</t>
  </si>
  <si>
    <t>3.1 Electrical Energy Optimization</t>
  </si>
  <si>
    <t>3.2 Thermal Energy Recovery &amp; Reuse</t>
  </si>
  <si>
    <t>3.3 Thermal Energy Loss Prevention</t>
  </si>
  <si>
    <t>4.1 Fugitive Emission Prevention</t>
  </si>
  <si>
    <t>4.2 GHG Capturing &amp; Reuse</t>
  </si>
  <si>
    <t>4.3 Renewable Energy Generation</t>
  </si>
  <si>
    <t>1.1.1 Pumps</t>
  </si>
  <si>
    <t>1.1.5 Other</t>
  </si>
  <si>
    <t>1.1.2 Compressors</t>
  </si>
  <si>
    <t>1.1.3 Heating elements</t>
  </si>
  <si>
    <t>1.1.4 Vehicles and forklifts</t>
  </si>
  <si>
    <t>1.2.1 Led Lighting</t>
  </si>
  <si>
    <t>1.2.2 Smart and adaptive lighting</t>
  </si>
  <si>
    <t>1.2.3 High-efficiency HVAC</t>
  </si>
  <si>
    <t>1.2.4 High-efficiency motors and drives</t>
  </si>
  <si>
    <t>1.2.5 Life extension, refurbishment and overhaul</t>
  </si>
  <si>
    <t>1.2.6 Circularity for sustainable replacement</t>
  </si>
  <si>
    <t>1.2.7 Other</t>
  </si>
  <si>
    <t>Early Adaptors</t>
  </si>
  <si>
    <t>Energy Efficiency Improvement 2030</t>
  </si>
  <si>
    <t>GHG Emission Improvement 2030</t>
  </si>
  <si>
    <t>1.3.1 Process optimization and redesign</t>
  </si>
  <si>
    <t>1.3.2 Product conversion</t>
  </si>
  <si>
    <t>1.3.3 (Partial) plant closure</t>
  </si>
  <si>
    <t>1.3.4 Building (a partial) new factory</t>
  </si>
  <si>
    <t>1.3.5 Circularity from process reengineering</t>
  </si>
  <si>
    <t>1.3.6 Other</t>
  </si>
  <si>
    <t>Current
Implementation Level</t>
  </si>
  <si>
    <t>2.1.1 Regular cleaning</t>
  </si>
  <si>
    <t>2.1.2 Lubrication</t>
  </si>
  <si>
    <t>2.1.3 Filter maintenance</t>
  </si>
  <si>
    <t>2.1.4 Operator maintenance</t>
  </si>
  <si>
    <t>2.1.5 Routine inspections</t>
  </si>
  <si>
    <t>2.1.6 Monitor equipment settings</t>
  </si>
  <si>
    <t>2.1.7 Other</t>
  </si>
  <si>
    <t>2.2.1 PdM via condition monitoring</t>
  </si>
  <si>
    <t>2.2.2 PdM through integrative data analysis</t>
  </si>
  <si>
    <t>2.2.4 Other</t>
  </si>
  <si>
    <t>2.3.1 Precision measurement</t>
  </si>
  <si>
    <t>2.3.2 Laser accurate alignment</t>
  </si>
  <si>
    <t>2.3.3 Accurate calibration of instruments</t>
  </si>
  <si>
    <t>2.3.4 Managing high tolerances</t>
  </si>
  <si>
    <t>2.3.5 Quality assurance</t>
  </si>
  <si>
    <t>2.3.6 Clear maintenance instructions</t>
  </si>
  <si>
    <t>3.1.1 HVAC optimisation</t>
  </si>
  <si>
    <t>3.1.2 Lighting upgrades</t>
  </si>
  <si>
    <t>3.1.3 Motors and drives</t>
  </si>
  <si>
    <t>3.1.4 Load balancing</t>
  </si>
  <si>
    <t>2.2.3 PdM and prescriptive maintenance</t>
  </si>
  <si>
    <t>3.1.5 Power factor correction</t>
  </si>
  <si>
    <t>3.1.6 Other</t>
  </si>
  <si>
    <t>2.3.7 Other</t>
  </si>
  <si>
    <t>3.2.1 Heat recovery systems</t>
  </si>
  <si>
    <t>3.2.2 Cogeneration systems</t>
  </si>
  <si>
    <t>3.2.3 District heating and cooling</t>
  </si>
  <si>
    <t>3.2.4 Integrate industrial processes</t>
  </si>
  <si>
    <t>3.2.5 Thermal storage systems</t>
  </si>
  <si>
    <t>3.2.6 Other</t>
  </si>
  <si>
    <t>3.3.1 Insulation</t>
  </si>
  <si>
    <t>3.3.2 Thermal imagingand infrared thermography</t>
  </si>
  <si>
    <t>3.3.3 Temperature sensors</t>
  </si>
  <si>
    <t>3.3.4 Other</t>
  </si>
  <si>
    <t>4.1.1 Leak detection and repair (LDAR)</t>
  </si>
  <si>
    <t>4.1.2 Sealing and repair</t>
  </si>
  <si>
    <t>4.1.3 Emission control technologies</t>
  </si>
  <si>
    <t>4.1.4 Other</t>
  </si>
  <si>
    <t>4.2.2 Transport and storage</t>
  </si>
  <si>
    <t>4.2.1 Captore technologies</t>
  </si>
  <si>
    <t>Total</t>
  </si>
  <si>
    <t>Energy Efficiency 
Improvement 2030</t>
  </si>
  <si>
    <t>GHG Emission 
Improvement 2030</t>
  </si>
  <si>
    <t>Target Implementation Level 2030</t>
  </si>
  <si>
    <t>Target 2030</t>
  </si>
  <si>
    <t>4.3.1 Solar energy systems</t>
  </si>
  <si>
    <t>4.3.2 Wind energy systems</t>
  </si>
  <si>
    <t>4.3.3 Biomass energy systems</t>
  </si>
  <si>
    <t>4.3.4 Geothermal energy systems</t>
  </si>
  <si>
    <t>4.3.5 Other</t>
  </si>
  <si>
    <t>Current GHG emission</t>
  </si>
  <si>
    <t>Conversion factor</t>
  </si>
  <si>
    <t>kg</t>
  </si>
  <si>
    <t>Unit</t>
  </si>
  <si>
    <t>Amount</t>
  </si>
  <si>
    <t>Totaal</t>
  </si>
  <si>
    <t>Current Energy Costs</t>
  </si>
  <si>
    <t>Annual Saving in 2030</t>
  </si>
  <si>
    <t>Total Investments</t>
  </si>
  <si>
    <t>ROI</t>
  </si>
  <si>
    <t>Current GHG Emission Costs</t>
  </si>
  <si>
    <t>Total eCO2</t>
  </si>
  <si>
    <t>0.1.1 Alignment of mission, vision and values</t>
  </si>
  <si>
    <t>0.1.2 Sustainability culture</t>
  </si>
  <si>
    <t>0.1.4 Performance measurement and reporting</t>
  </si>
  <si>
    <t>0.2 Processes</t>
  </si>
  <si>
    <t>0.2.1 Asset Portfolio Optimisation process</t>
  </si>
  <si>
    <t>0.2.2 Asset Health Optimisation process</t>
  </si>
  <si>
    <t>0.2.3 Energy Consumption Optimisation process</t>
  </si>
  <si>
    <t>0.2.4 GHG Emission Optimisation process</t>
  </si>
  <si>
    <t>0.3 Standards</t>
  </si>
  <si>
    <t>0.3.1 ISO 55000 standard for Asset Management</t>
  </si>
  <si>
    <t>0.3.2 ISO18436 standard for condiion monitoring</t>
  </si>
  <si>
    <t>0.3.3 ISO 50001 standard for energy management</t>
  </si>
  <si>
    <t>0.3.4 ISO 14001 standard for environmental systems</t>
  </si>
  <si>
    <t>0.4 IT systems</t>
  </si>
  <si>
    <t>0.4.1 Asset Portfolio Management systems</t>
  </si>
  <si>
    <t>0.4.2 RealTime Condition Monitoring systems</t>
  </si>
  <si>
    <t>0.4.3 Energy Management systems</t>
  </si>
  <si>
    <t>0.4.4 Emission Management systems</t>
  </si>
  <si>
    <t>0.5 Staff training</t>
  </si>
  <si>
    <t>0.5.1 Staff training on Asset Portfolio Optimisation</t>
  </si>
  <si>
    <t>0.5.2 Staff training on Asset Health Optimisation</t>
  </si>
  <si>
    <t>0.5.3 Staff training on Energy Consumption Optimisation</t>
  </si>
  <si>
    <t>0.5.4 Staff training on  GHG Emission Optimisation</t>
  </si>
  <si>
    <t>0.6 Artificial Intelligence</t>
  </si>
  <si>
    <t>0.6.1 AI for Asset Portfolio Optimisation</t>
  </si>
  <si>
    <t>0.6.2 AI for Asset Health Optimisation</t>
  </si>
  <si>
    <t>0.6.3 AI for Energy Consumption Optimisation</t>
  </si>
  <si>
    <t>0.6.4 AI for GHG Emission Optimisation</t>
  </si>
  <si>
    <t>0.1 Strategy</t>
  </si>
  <si>
    <t>0.1.3 (Legal) compliance and standards</t>
  </si>
  <si>
    <t>4.2.3 Use and conversion</t>
  </si>
  <si>
    <t>4.2.4 Biological conversion</t>
  </si>
  <si>
    <t>4.2.5 Other</t>
  </si>
  <si>
    <t>Description of action</t>
  </si>
  <si>
    <t>Total action plan - Strategy &amp; Tactics</t>
  </si>
  <si>
    <t>Total action plan - Focus Areas</t>
  </si>
  <si>
    <t>Current state</t>
  </si>
  <si>
    <t>Total Annual Costs</t>
  </si>
  <si>
    <t>Total Saving in 2030</t>
  </si>
  <si>
    <t>NPV</t>
  </si>
  <si>
    <t>Period (years)</t>
  </si>
  <si>
    <t>Discount Factor</t>
  </si>
  <si>
    <t>PBP (years)</t>
  </si>
  <si>
    <t xml:space="preserve">                                            M4S Scan Diagrams</t>
  </si>
  <si>
    <t>Implementation degree</t>
  </si>
  <si>
    <t>% Early adaptors with full implementation</t>
  </si>
  <si>
    <t>kWh</t>
  </si>
  <si>
    <t>ton CO₂-eq</t>
  </si>
  <si>
    <t>ton</t>
  </si>
  <si>
    <t>ton CO2-eq CO2</t>
  </si>
  <si>
    <t>EUR/ton CO2</t>
  </si>
  <si>
    <t>Controlled GHG emission</t>
  </si>
  <si>
    <t>Futigitive GHG emission</t>
  </si>
  <si>
    <t>2. CO2 from chemical process</t>
  </si>
  <si>
    <t>3. CH4 from chemical process</t>
  </si>
  <si>
    <t>4. N20 from chemical process</t>
  </si>
  <si>
    <t>5. SF6 from chemical process</t>
  </si>
  <si>
    <t>6. NF3 from chemical process</t>
  </si>
  <si>
    <t>7. Other from chemical process</t>
  </si>
  <si>
    <t>8. Other from chemical process</t>
  </si>
  <si>
    <t>9. Other from chemical process</t>
  </si>
  <si>
    <t>10. Other from chemical process</t>
  </si>
  <si>
    <t>CO2</t>
  </si>
  <si>
    <t>CH4</t>
  </si>
  <si>
    <t>N20</t>
  </si>
  <si>
    <t>SF6</t>
  </si>
  <si>
    <t>NF3</t>
  </si>
  <si>
    <t>Type</t>
  </si>
  <si>
    <t>0. Not Implemented</t>
  </si>
  <si>
    <t>1. Pilot Implementation</t>
  </si>
  <si>
    <t>2. Roll out</t>
  </si>
  <si>
    <t>3. Fully implemented</t>
  </si>
  <si>
    <t>ton CO₂-eq / unit</t>
  </si>
  <si>
    <t>Grey Electricity</t>
  </si>
  <si>
    <t>Green Electricity</t>
  </si>
  <si>
    <t>Fossil Fuels</t>
  </si>
  <si>
    <t>Electricity</t>
  </si>
  <si>
    <t>Liquefied petroleum gas (LPG)</t>
  </si>
  <si>
    <t>Compressed natural gas (CNG)</t>
  </si>
  <si>
    <t>Coal</t>
  </si>
  <si>
    <t>Petrol</t>
  </si>
  <si>
    <t>Diesel</t>
  </si>
  <si>
    <t>Ethanol E85</t>
  </si>
  <si>
    <t>Biodiesel (B100)</t>
  </si>
  <si>
    <t>Energy Consumption</t>
  </si>
  <si>
    <t>l</t>
  </si>
  <si>
    <t>Natural Gas</t>
  </si>
  <si>
    <t>m3</t>
  </si>
  <si>
    <t>Green / Renewable Gas</t>
  </si>
  <si>
    <t>Implementation score</t>
  </si>
  <si>
    <t>2.3 HighPrecision Maintenance</t>
  </si>
  <si>
    <t>Required Investment (€)</t>
  </si>
  <si>
    <t>Additional annual costs (€)</t>
  </si>
  <si>
    <t>% Early adopters with full implementation</t>
  </si>
  <si>
    <t>Early Adopters</t>
  </si>
  <si>
    <t>Early Adopters = 1,5%</t>
  </si>
  <si>
    <t>Early Adopters = 2,0%</t>
  </si>
  <si>
    <t>Early Adopters = 5,3%</t>
  </si>
  <si>
    <t>Early Adopters = 4,9%</t>
  </si>
  <si>
    <t>Early Adopters = 3,0%</t>
  </si>
  <si>
    <t>Early Adopters = 2,1%</t>
  </si>
  <si>
    <t>Early Adopters = 4,3%</t>
  </si>
  <si>
    <t>Early Adopters = 3,2%</t>
  </si>
  <si>
    <t>Early Adopters = 1,8%</t>
  </si>
  <si>
    <t>Early Adopters = 0,6%</t>
  </si>
  <si>
    <t>Early Adopters = 0,2%</t>
  </si>
  <si>
    <t>Early Adopters = 0,1%</t>
  </si>
  <si>
    <t>Early Adopters = 3,6%</t>
  </si>
  <si>
    <t>Early Adopters = 3,1%</t>
  </si>
  <si>
    <t>Early Adopters = 2,5%</t>
  </si>
  <si>
    <t>Early Adopters = 1,9%</t>
  </si>
  <si>
    <t>Early Adopters = 0,8%</t>
  </si>
  <si>
    <t>Early Adopters = 0,0%</t>
  </si>
  <si>
    <t>Early Adopters = 3,3%</t>
  </si>
  <si>
    <t>Early Adopters = 7,4%</t>
  </si>
  <si>
    <t>Early Adopters = 31,1%</t>
  </si>
  <si>
    <t>Early Adopters = 28%</t>
  </si>
  <si>
    <t>Costs (€)</t>
  </si>
  <si>
    <t>Price (€)</t>
  </si>
  <si>
    <t>1. CO2 from fuel usage</t>
  </si>
  <si>
    <t>Business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</si>
</sst>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_ * #,##0.000000000_ ;_ * \-#,##0.000000000_ ;_ * &quot;-&quot;?????????_ ;_ @_ "/>
    <numFmt numFmtId="167" formatCode="0.00000"/>
    <numFmt numFmtId="168" formatCode="_ &quot;€&quot;\ * #,##0_ ;_ &quot;€&quot;\ * \-#,##0_ ;_ &quot;€&quot;\ * &quot;-&quot;??_ ;_ @_ "/>
    <numFmt numFmtId="169" formatCode="_ [$€-413]\ * #,##0_ ;_ [$€-413]\ * \-#,##0_ ;_ [$€-413]\ * &quot;-&quot;??_ ;_ @_ "/>
    <numFmt numFmtId="170" formatCode="#,##0_ ;\-#,##0\ "/>
    <numFmt numFmtId="171" formatCode="&quot;€&quot;\ 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333333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333333"/>
      <name val="Arial"/>
      <family val="2"/>
    </font>
    <font>
      <b/>
      <sz val="9"/>
      <color theme="1"/>
      <name val="Aptos Narrow"/>
      <family val="2"/>
      <scheme val="minor"/>
    </font>
    <font>
      <b/>
      <sz val="11"/>
      <color theme="9" tint="0.79998168889431442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rial"/>
      <family val="2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A83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top"/>
    </xf>
    <xf numFmtId="0" fontId="2" fillId="0" borderId="0" xfId="0" applyFont="1"/>
    <xf numFmtId="0" fontId="0" fillId="2" borderId="0" xfId="0" applyFill="1"/>
    <xf numFmtId="9" fontId="0" fillId="0" borderId="1" xfId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6" fillId="3" borderId="1" xfId="0" applyFont="1" applyFill="1" applyBorder="1" applyAlignment="1">
      <alignment vertical="top"/>
    </xf>
    <xf numFmtId="164" fontId="7" fillId="3" borderId="1" xfId="1" applyNumberFormat="1" applyFont="1" applyFill="1" applyBorder="1" applyAlignment="1">
      <alignment horizontal="center"/>
    </xf>
    <xf numFmtId="9" fontId="0" fillId="0" borderId="0" xfId="1" applyFont="1"/>
    <xf numFmtId="9" fontId="8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9" fontId="1" fillId="0" borderId="1" xfId="1" applyFont="1" applyFill="1" applyBorder="1" applyAlignment="1">
      <alignment horizontal="center"/>
    </xf>
    <xf numFmtId="9" fontId="9" fillId="0" borderId="1" xfId="1" applyFont="1" applyFill="1" applyBorder="1" applyAlignment="1">
      <alignment horizontal="center"/>
    </xf>
    <xf numFmtId="0" fontId="10" fillId="0" borderId="1" xfId="0" applyFont="1" applyBorder="1" applyAlignment="1">
      <alignment vertical="top"/>
    </xf>
    <xf numFmtId="164" fontId="9" fillId="3" borderId="5" xfId="1" applyNumberFormat="1" applyFont="1" applyFill="1" applyBorder="1" applyAlignment="1">
      <alignment horizontal="center"/>
    </xf>
    <xf numFmtId="9" fontId="9" fillId="3" borderId="5" xfId="1" applyFont="1" applyFill="1" applyBorder="1" applyAlignment="1">
      <alignment horizontal="center"/>
    </xf>
    <xf numFmtId="0" fontId="11" fillId="3" borderId="5" xfId="0" applyFont="1" applyFill="1" applyBorder="1"/>
    <xf numFmtId="165" fontId="0" fillId="0" borderId="0" xfId="2" applyNumberFormat="1" applyFont="1"/>
    <xf numFmtId="0" fontId="0" fillId="0" borderId="0" xfId="0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3" fontId="9" fillId="3" borderId="5" xfId="2" applyNumberFormat="1" applyFont="1" applyFill="1" applyBorder="1" applyAlignment="1">
      <alignment horizontal="center"/>
    </xf>
    <xf numFmtId="3" fontId="0" fillId="0" borderId="0" xfId="2" applyNumberFormat="1" applyFont="1"/>
    <xf numFmtId="9" fontId="8" fillId="3" borderId="1" xfId="1" applyFont="1" applyFill="1" applyBorder="1" applyAlignment="1">
      <alignment horizontal="left"/>
    </xf>
    <xf numFmtId="3" fontId="8" fillId="3" borderId="1" xfId="2" applyNumberFormat="1" applyFont="1" applyFill="1" applyBorder="1" applyAlignment="1">
      <alignment horizontal="left"/>
    </xf>
    <xf numFmtId="0" fontId="8" fillId="3" borderId="1" xfId="1" applyNumberFormat="1" applyFont="1" applyFill="1" applyBorder="1" applyAlignment="1">
      <alignment horizontal="center"/>
    </xf>
    <xf numFmtId="0" fontId="9" fillId="3" borderId="5" xfId="1" applyNumberFormat="1" applyFont="1" applyFill="1" applyBorder="1" applyAlignment="1">
      <alignment horizontal="center"/>
    </xf>
    <xf numFmtId="0" fontId="0" fillId="0" borderId="0" xfId="1" applyNumberFormat="1" applyFont="1"/>
    <xf numFmtId="0" fontId="8" fillId="3" borderId="1" xfId="1" applyNumberFormat="1" applyFont="1" applyFill="1" applyBorder="1" applyAlignment="1">
      <alignment horizontal="left"/>
    </xf>
    <xf numFmtId="0" fontId="0" fillId="0" borderId="0" xfId="1" applyNumberFormat="1" applyFont="1" applyAlignment="1">
      <alignment horizontal="left"/>
    </xf>
    <xf numFmtId="166" fontId="0" fillId="0" borderId="0" xfId="0" applyNumberFormat="1"/>
    <xf numFmtId="0" fontId="14" fillId="3" borderId="1" xfId="0" applyFont="1" applyFill="1" applyBorder="1" applyAlignment="1">
      <alignment vertical="top"/>
    </xf>
    <xf numFmtId="0" fontId="9" fillId="0" borderId="0" xfId="0" applyFont="1"/>
    <xf numFmtId="0" fontId="1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9" fontId="4" fillId="4" borderId="1" xfId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3" fontId="12" fillId="4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0" fillId="0" borderId="0" xfId="2" applyNumberFormat="1" applyFont="1"/>
    <xf numFmtId="0" fontId="4" fillId="0" borderId="0" xfId="0" applyFont="1"/>
    <xf numFmtId="0" fontId="5" fillId="0" borderId="0" xfId="0" applyFont="1"/>
    <xf numFmtId="0" fontId="0" fillId="2" borderId="1" xfId="1" applyNumberFormat="1" applyFont="1" applyFill="1" applyBorder="1" applyAlignment="1" applyProtection="1">
      <alignment horizontal="left"/>
      <protection locked="0"/>
    </xf>
    <xf numFmtId="9" fontId="0" fillId="2" borderId="1" xfId="1" applyFont="1" applyFill="1" applyBorder="1" applyAlignment="1" applyProtection="1">
      <alignment horizontal="left"/>
      <protection locked="0"/>
    </xf>
    <xf numFmtId="3" fontId="0" fillId="2" borderId="1" xfId="2" applyNumberFormat="1" applyFont="1" applyFill="1" applyBorder="1" applyAlignment="1" applyProtection="1">
      <alignment horizontal="center"/>
      <protection locked="0"/>
    </xf>
    <xf numFmtId="0" fontId="1" fillId="2" borderId="1" xfId="1" applyNumberFormat="1" applyFont="1" applyFill="1" applyBorder="1" applyAlignment="1" applyProtection="1">
      <alignment horizontal="left"/>
      <protection locked="0"/>
    </xf>
    <xf numFmtId="9" fontId="1" fillId="2" borderId="1" xfId="1" applyFont="1" applyFill="1" applyBorder="1" applyAlignment="1" applyProtection="1">
      <alignment horizontal="left"/>
      <protection locked="0"/>
    </xf>
    <xf numFmtId="3" fontId="1" fillId="2" borderId="1" xfId="2" applyNumberFormat="1" applyFont="1" applyFill="1" applyBorder="1" applyAlignment="1" applyProtection="1">
      <alignment horizontal="center"/>
      <protection locked="0"/>
    </xf>
    <xf numFmtId="0" fontId="0" fillId="2" borderId="1" xfId="1" applyNumberFormat="1" applyFont="1" applyFill="1" applyBorder="1" applyAlignment="1" applyProtection="1">
      <alignment horizontal="center"/>
      <protection locked="0"/>
    </xf>
    <xf numFmtId="3" fontId="0" fillId="2" borderId="1" xfId="2" applyNumberFormat="1" applyFont="1" applyFill="1" applyBorder="1" applyAlignment="1" applyProtection="1">
      <alignment horizontal="left"/>
      <protection locked="0"/>
    </xf>
    <xf numFmtId="3" fontId="1" fillId="2" borderId="1" xfId="2" applyNumberFormat="1" applyFont="1" applyFill="1" applyBorder="1" applyAlignment="1" applyProtection="1">
      <alignment horizontal="left"/>
      <protection locked="0"/>
    </xf>
    <xf numFmtId="168" fontId="15" fillId="4" borderId="1" xfId="3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9" fontId="15" fillId="4" borderId="1" xfId="2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165" fontId="0" fillId="3" borderId="1" xfId="2" applyNumberFormat="1" applyFont="1" applyFill="1" applyBorder="1"/>
    <xf numFmtId="0" fontId="0" fillId="3" borderId="1" xfId="0" applyFill="1" applyBorder="1"/>
    <xf numFmtId="167" fontId="0" fillId="3" borderId="1" xfId="2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2" applyNumberFormat="1" applyFont="1" applyBorder="1"/>
    <xf numFmtId="167" fontId="0" fillId="5" borderId="1" xfId="2" applyNumberFormat="1" applyFont="1" applyFill="1" applyBorder="1" applyAlignment="1">
      <alignment horizontal="center"/>
    </xf>
    <xf numFmtId="0" fontId="9" fillId="0" borderId="1" xfId="0" applyFont="1" applyBorder="1"/>
    <xf numFmtId="0" fontId="11" fillId="3" borderId="1" xfId="0" applyFont="1" applyFill="1" applyBorder="1"/>
    <xf numFmtId="165" fontId="0" fillId="2" borderId="1" xfId="2" applyNumberFormat="1" applyFont="1" applyFill="1" applyBorder="1" applyProtection="1">
      <protection locked="0"/>
    </xf>
    <xf numFmtId="165" fontId="4" fillId="4" borderId="1" xfId="2" applyNumberFormat="1" applyFont="1" applyFill="1" applyBorder="1" applyAlignment="1">
      <alignment horizontal="center" vertical="center"/>
    </xf>
    <xf numFmtId="44" fontId="0" fillId="2" borderId="1" xfId="3" applyFont="1" applyFill="1" applyBorder="1" applyProtection="1">
      <protection locked="0"/>
    </xf>
    <xf numFmtId="168" fontId="0" fillId="0" borderId="1" xfId="3" applyNumberFormat="1" applyFont="1" applyBorder="1"/>
    <xf numFmtId="168" fontId="0" fillId="3" borderId="1" xfId="2" applyNumberFormat="1" applyFont="1" applyFill="1" applyBorder="1"/>
    <xf numFmtId="0" fontId="4" fillId="4" borderId="1" xfId="0" applyFont="1" applyFill="1" applyBorder="1" applyAlignment="1">
      <alignment vertical="center"/>
    </xf>
    <xf numFmtId="168" fontId="4" fillId="4" borderId="1" xfId="3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2" applyNumberFormat="1" applyFont="1" applyFill="1" applyBorder="1" applyAlignment="1">
      <alignment vertical="center"/>
    </xf>
    <xf numFmtId="168" fontId="15" fillId="4" borderId="1" xfId="3" applyNumberFormat="1" applyFont="1" applyFill="1" applyBorder="1" applyAlignment="1">
      <alignment vertical="center"/>
    </xf>
    <xf numFmtId="167" fontId="15" fillId="4" borderId="1" xfId="2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5" fontId="0" fillId="0" borderId="1" xfId="2" applyNumberFormat="1" applyFont="1" applyFill="1" applyBorder="1"/>
    <xf numFmtId="165" fontId="9" fillId="0" borderId="1" xfId="2" applyNumberFormat="1" applyFont="1" applyFill="1" applyBorder="1" applyAlignment="1">
      <alignment horizontal="right"/>
    </xf>
    <xf numFmtId="165" fontId="4" fillId="4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165" fontId="9" fillId="2" borderId="1" xfId="2" applyNumberFormat="1" applyFont="1" applyFill="1" applyBorder="1" applyAlignment="1" applyProtection="1">
      <alignment horizontal="right"/>
      <protection locked="0"/>
    </xf>
    <xf numFmtId="44" fontId="9" fillId="2" borderId="1" xfId="3" applyFont="1" applyFill="1" applyBorder="1" applyAlignment="1" applyProtection="1">
      <alignment horizontal="right" vertical="center"/>
      <protection locked="0"/>
    </xf>
    <xf numFmtId="43" fontId="0" fillId="0" borderId="0" xfId="2" applyFont="1"/>
    <xf numFmtId="170" fontId="4" fillId="4" borderId="1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0" fillId="3" borderId="1" xfId="2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vertical="center"/>
    </xf>
    <xf numFmtId="3" fontId="0" fillId="6" borderId="0" xfId="0" applyNumberFormat="1" applyFill="1"/>
    <xf numFmtId="171" fontId="0" fillId="3" borderId="1" xfId="2" applyNumberFormat="1" applyFont="1" applyFill="1" applyBorder="1" applyAlignment="1">
      <alignment horizontal="center" vertical="center"/>
    </xf>
    <xf numFmtId="171" fontId="0" fillId="3" borderId="1" xfId="0" applyNumberFormat="1" applyFill="1" applyBorder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4" fontId="1" fillId="2" borderId="6" xfId="1" applyNumberFormat="1" applyFont="1" applyFill="1" applyBorder="1" applyAlignment="1" applyProtection="1">
      <alignment horizontal="center" vertical="center"/>
      <protection locked="0"/>
    </xf>
    <xf numFmtId="164" fontId="1" fillId="2" borderId="7" xfId="1" applyNumberFormat="1" applyFont="1" applyFill="1" applyBorder="1" applyAlignment="1" applyProtection="1">
      <alignment horizontal="center" vertical="center"/>
      <protection locked="0"/>
    </xf>
    <xf numFmtId="164" fontId="0" fillId="2" borderId="5" xfId="1" applyNumberFormat="1" applyFont="1" applyFill="1" applyBorder="1" applyAlignment="1" applyProtection="1">
      <alignment horizontal="center" vertical="center"/>
      <protection locked="0"/>
    </xf>
    <xf numFmtId="164" fontId="0" fillId="2" borderId="6" xfId="1" applyNumberFormat="1" applyFont="1" applyFill="1" applyBorder="1" applyAlignment="1" applyProtection="1">
      <alignment horizontal="center" vertical="center"/>
      <protection locked="0"/>
    </xf>
    <xf numFmtId="164" fontId="0" fillId="2" borderId="7" xfId="1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5" fontId="4" fillId="4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4" borderId="1" xfId="2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A8368"/>
      <color rgb="FF0F9ED5"/>
      <color rgb="FFCC3399"/>
      <color rgb="FF6699FF"/>
      <color rgb="FF33CC33"/>
      <color rgb="FF0099CC"/>
      <color rgb="FF000000"/>
      <color rgb="FF008000"/>
      <color rgb="FFA02B9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1.1</a:t>
            </a:r>
            <a:r>
              <a:rPr lang="en-GB" b="1" baseline="0"/>
              <a:t> </a:t>
            </a:r>
            <a:r>
              <a:rPr lang="en-GB" b="1"/>
              <a:t>Plant Electrification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'!$A$3:$A$7</c:f>
              <c:strCache>
                <c:ptCount val="5"/>
                <c:pt idx="0">
                  <c:v>1.1.1 Pumps</c:v>
                </c:pt>
                <c:pt idx="1">
                  <c:v>1.1.2 Compressors</c:v>
                </c:pt>
                <c:pt idx="2">
                  <c:v>1.1.3 Heating elements</c:v>
                </c:pt>
                <c:pt idx="3">
                  <c:v>1.1.4 Vehicles and forklifts</c:v>
                </c:pt>
                <c:pt idx="4">
                  <c:v>1.1.5 Other</c:v>
                </c:pt>
              </c:strCache>
            </c:strRef>
          </c:cat>
          <c:val>
            <c:numRef>
              <c:f>'Self Scan - Focus Areas '!$L$3:$L$7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35-4DBB-A66D-91C2FFA67EF5}"/>
            </c:ext>
          </c:extLst>
        </c:ser>
        <c:ser>
          <c:idx val="3"/>
          <c:order val="1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'!$A$3:$A$7</c:f>
              <c:strCache>
                <c:ptCount val="5"/>
                <c:pt idx="0">
                  <c:v>1.1.1 Pumps</c:v>
                </c:pt>
                <c:pt idx="1">
                  <c:v>1.1.2 Compressors</c:v>
                </c:pt>
                <c:pt idx="2">
                  <c:v>1.1.3 Heating elements</c:v>
                </c:pt>
                <c:pt idx="3">
                  <c:v>1.1.4 Vehicles and forklifts</c:v>
                </c:pt>
                <c:pt idx="4">
                  <c:v>1.1.5 Other</c:v>
                </c:pt>
              </c:strCache>
            </c:strRef>
          </c:cat>
          <c:val>
            <c:numRef>
              <c:f>'Self Scan - Focus Areas '!$K$3:$K$7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35-4DBB-A66D-91C2FFA67E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2.1 Asset Energy Efficiency Care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'!$A$24:$A$30</c:f>
              <c:strCache>
                <c:ptCount val="7"/>
                <c:pt idx="0">
                  <c:v>2.1.1 Regular cleaning</c:v>
                </c:pt>
                <c:pt idx="1">
                  <c:v>2.1.2 Lubrication</c:v>
                </c:pt>
                <c:pt idx="2">
                  <c:v>2.1.3 Filter maintenance</c:v>
                </c:pt>
                <c:pt idx="3">
                  <c:v>2.1.4 Operator maintenance</c:v>
                </c:pt>
                <c:pt idx="4">
                  <c:v>2.1.5 Routine inspections</c:v>
                </c:pt>
                <c:pt idx="5">
                  <c:v>2.1.6 Monitor equipment settings</c:v>
                </c:pt>
                <c:pt idx="6">
                  <c:v>2.1.7 Other</c:v>
                </c:pt>
              </c:strCache>
            </c:strRef>
          </c:cat>
          <c:val>
            <c:numRef>
              <c:f>'Self Scan - Focus Areas '!$L$24:$L$30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7-4CD5-B412-96D9F042893A}"/>
            </c:ext>
          </c:extLst>
        </c:ser>
        <c:ser>
          <c:idx val="3"/>
          <c:order val="1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'!$A$24:$A$30</c:f>
              <c:strCache>
                <c:ptCount val="7"/>
                <c:pt idx="0">
                  <c:v>2.1.1 Regular cleaning</c:v>
                </c:pt>
                <c:pt idx="1">
                  <c:v>2.1.2 Lubrication</c:v>
                </c:pt>
                <c:pt idx="2">
                  <c:v>2.1.3 Filter maintenance</c:v>
                </c:pt>
                <c:pt idx="3">
                  <c:v>2.1.4 Operator maintenance</c:v>
                </c:pt>
                <c:pt idx="4">
                  <c:v>2.1.5 Routine inspections</c:v>
                </c:pt>
                <c:pt idx="5">
                  <c:v>2.1.6 Monitor equipment settings</c:v>
                </c:pt>
                <c:pt idx="6">
                  <c:v>2.1.7 Other</c:v>
                </c:pt>
              </c:strCache>
            </c:strRef>
          </c:cat>
          <c:val>
            <c:numRef>
              <c:f>'Self Scan - Focus Areas '!$K$24:$K$30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27-4CD5-B412-96D9F0428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2.2 Predictive Maintenance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'!$A$32:$A$35</c:f>
              <c:strCache>
                <c:ptCount val="4"/>
                <c:pt idx="0">
                  <c:v>2.2.1 PdM via condition monitoring</c:v>
                </c:pt>
                <c:pt idx="1">
                  <c:v>2.2.2 PdM through integrative data analysis</c:v>
                </c:pt>
                <c:pt idx="2">
                  <c:v>2.2.3 PdM and prescriptive maintenance</c:v>
                </c:pt>
                <c:pt idx="3">
                  <c:v>2.2.4 Other</c:v>
                </c:pt>
              </c:strCache>
            </c:strRef>
          </c:cat>
          <c:val>
            <c:numRef>
              <c:f>'Self Scan - Focus Areas '!$L$32:$L$35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7-403F-AE32-DE4F8390CA43}"/>
            </c:ext>
          </c:extLst>
        </c:ser>
        <c:ser>
          <c:idx val="3"/>
          <c:order val="1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'!$A$32:$A$35</c:f>
              <c:strCache>
                <c:ptCount val="4"/>
                <c:pt idx="0">
                  <c:v>2.2.1 PdM via condition monitoring</c:v>
                </c:pt>
                <c:pt idx="1">
                  <c:v>2.2.2 PdM through integrative data analysis</c:v>
                </c:pt>
                <c:pt idx="2">
                  <c:v>2.2.3 PdM and prescriptive maintenance</c:v>
                </c:pt>
                <c:pt idx="3">
                  <c:v>2.2.4 Other</c:v>
                </c:pt>
              </c:strCache>
            </c:strRef>
          </c:cat>
          <c:val>
            <c:numRef>
              <c:f>'Self Scan - Focus Areas '!$K$32:$K$35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07-403F-AE32-DE4F8390CA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2.3 High Precision Maintenance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'!$A$37:$A$43</c:f>
              <c:strCache>
                <c:ptCount val="7"/>
                <c:pt idx="0">
                  <c:v>2.3.1 Precision measurement</c:v>
                </c:pt>
                <c:pt idx="1">
                  <c:v>2.3.2 Laser accurate alignment</c:v>
                </c:pt>
                <c:pt idx="2">
                  <c:v>2.3.3 Accurate calibration of instruments</c:v>
                </c:pt>
                <c:pt idx="3">
                  <c:v>2.3.4 Managing high tolerances</c:v>
                </c:pt>
                <c:pt idx="4">
                  <c:v>2.3.5 Quality assurance</c:v>
                </c:pt>
                <c:pt idx="5">
                  <c:v>2.3.6 Clear maintenance instructions</c:v>
                </c:pt>
                <c:pt idx="6">
                  <c:v>2.3.7 Other</c:v>
                </c:pt>
              </c:strCache>
            </c:strRef>
          </c:cat>
          <c:val>
            <c:numRef>
              <c:f>'Self Scan - Focus Areas '!$L$37:$L$43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7-42E9-B523-F2AA836A4D46}"/>
            </c:ext>
          </c:extLst>
        </c:ser>
        <c:ser>
          <c:idx val="3"/>
          <c:order val="1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'!$A$37:$A$43</c:f>
              <c:strCache>
                <c:ptCount val="7"/>
                <c:pt idx="0">
                  <c:v>2.3.1 Precision measurement</c:v>
                </c:pt>
                <c:pt idx="1">
                  <c:v>2.3.2 Laser accurate alignment</c:v>
                </c:pt>
                <c:pt idx="2">
                  <c:v>2.3.3 Accurate calibration of instruments</c:v>
                </c:pt>
                <c:pt idx="3">
                  <c:v>2.3.4 Managing high tolerances</c:v>
                </c:pt>
                <c:pt idx="4">
                  <c:v>2.3.5 Quality assurance</c:v>
                </c:pt>
                <c:pt idx="5">
                  <c:v>2.3.6 Clear maintenance instructions</c:v>
                </c:pt>
                <c:pt idx="6">
                  <c:v>2.3.7 Other</c:v>
                </c:pt>
              </c:strCache>
            </c:strRef>
          </c:cat>
          <c:val>
            <c:numRef>
              <c:f>'Self Scan - Focus Areas '!$K$37:$K$43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57-42E9-B523-F2AA836A4D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3.1 Electrical Energy Optimization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'!$A$45:$A$50</c:f>
              <c:strCache>
                <c:ptCount val="6"/>
                <c:pt idx="0">
                  <c:v>3.1.1 HVAC optimisation</c:v>
                </c:pt>
                <c:pt idx="1">
                  <c:v>3.1.2 Lighting upgrades</c:v>
                </c:pt>
                <c:pt idx="2">
                  <c:v>3.1.3 Motors and drives</c:v>
                </c:pt>
                <c:pt idx="3">
                  <c:v>3.1.4 Load balancing</c:v>
                </c:pt>
                <c:pt idx="4">
                  <c:v>3.1.5 Power factor correction</c:v>
                </c:pt>
                <c:pt idx="5">
                  <c:v>3.1.6 Other</c:v>
                </c:pt>
              </c:strCache>
            </c:strRef>
          </c:cat>
          <c:val>
            <c:numRef>
              <c:f>'Self Scan - Focus Areas '!$L$45:$L$50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9-4981-A79E-16DB66CC685A}"/>
            </c:ext>
          </c:extLst>
        </c:ser>
        <c:ser>
          <c:idx val="0"/>
          <c:order val="1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'!$A$45:$A$50</c:f>
              <c:strCache>
                <c:ptCount val="6"/>
                <c:pt idx="0">
                  <c:v>3.1.1 HVAC optimisation</c:v>
                </c:pt>
                <c:pt idx="1">
                  <c:v>3.1.2 Lighting upgrades</c:v>
                </c:pt>
                <c:pt idx="2">
                  <c:v>3.1.3 Motors and drives</c:v>
                </c:pt>
                <c:pt idx="3">
                  <c:v>3.1.4 Load balancing</c:v>
                </c:pt>
                <c:pt idx="4">
                  <c:v>3.1.5 Power factor correction</c:v>
                </c:pt>
                <c:pt idx="5">
                  <c:v>3.1.6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1-61D9-4981-A79E-16DB66CC685A}"/>
            </c:ext>
          </c:extLst>
        </c:ser>
        <c:ser>
          <c:idx val="1"/>
          <c:order val="2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'!$A$45:$A$50</c:f>
              <c:strCache>
                <c:ptCount val="6"/>
                <c:pt idx="0">
                  <c:v>3.1.1 HVAC optimisation</c:v>
                </c:pt>
                <c:pt idx="1">
                  <c:v>3.1.2 Lighting upgrades</c:v>
                </c:pt>
                <c:pt idx="2">
                  <c:v>3.1.3 Motors and drives</c:v>
                </c:pt>
                <c:pt idx="3">
                  <c:v>3.1.4 Load balancing</c:v>
                </c:pt>
                <c:pt idx="4">
                  <c:v>3.1.5 Power factor correction</c:v>
                </c:pt>
                <c:pt idx="5">
                  <c:v>3.1.6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2-61D9-4981-A79E-16DB66CC685A}"/>
            </c:ext>
          </c:extLst>
        </c:ser>
        <c:ser>
          <c:idx val="3"/>
          <c:order val="3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'!$A$45:$A$50</c:f>
              <c:strCache>
                <c:ptCount val="6"/>
                <c:pt idx="0">
                  <c:v>3.1.1 HVAC optimisation</c:v>
                </c:pt>
                <c:pt idx="1">
                  <c:v>3.1.2 Lighting upgrades</c:v>
                </c:pt>
                <c:pt idx="2">
                  <c:v>3.1.3 Motors and drives</c:v>
                </c:pt>
                <c:pt idx="3">
                  <c:v>3.1.4 Load balancing</c:v>
                </c:pt>
                <c:pt idx="4">
                  <c:v>3.1.5 Power factor correction</c:v>
                </c:pt>
                <c:pt idx="5">
                  <c:v>3.1.6 Other</c:v>
                </c:pt>
              </c:strCache>
            </c:strRef>
          </c:cat>
          <c:val>
            <c:numRef>
              <c:f>'Self Scan - Focus Areas '!$K$45:$K$50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9-4981-A79E-16DB66CC68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3.2 Thermal Energy Recovery &amp; Reuse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'!$A$52:$A$57</c:f>
              <c:strCache>
                <c:ptCount val="6"/>
                <c:pt idx="0">
                  <c:v>3.2.1 Heat recovery systems</c:v>
                </c:pt>
                <c:pt idx="1">
                  <c:v>3.2.2 Cogeneration systems</c:v>
                </c:pt>
                <c:pt idx="2">
                  <c:v>3.2.3 District heating and cooling</c:v>
                </c:pt>
                <c:pt idx="3">
                  <c:v>3.2.4 Integrate industrial processes</c:v>
                </c:pt>
                <c:pt idx="4">
                  <c:v>3.2.5 Thermal storage systems</c:v>
                </c:pt>
                <c:pt idx="5">
                  <c:v>3.2.6 Other</c:v>
                </c:pt>
              </c:strCache>
            </c:strRef>
          </c:cat>
          <c:val>
            <c:numRef>
              <c:f>'Self Scan - Focus Areas '!$L$52:$L$57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2-42E9-9A2A-8DF2949E7595}"/>
            </c:ext>
          </c:extLst>
        </c:ser>
        <c:ser>
          <c:idx val="0"/>
          <c:order val="1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'!$A$52:$A$57</c:f>
              <c:strCache>
                <c:ptCount val="6"/>
                <c:pt idx="0">
                  <c:v>3.2.1 Heat recovery systems</c:v>
                </c:pt>
                <c:pt idx="1">
                  <c:v>3.2.2 Cogeneration systems</c:v>
                </c:pt>
                <c:pt idx="2">
                  <c:v>3.2.3 District heating and cooling</c:v>
                </c:pt>
                <c:pt idx="3">
                  <c:v>3.2.4 Integrate industrial processes</c:v>
                </c:pt>
                <c:pt idx="4">
                  <c:v>3.2.5 Thermal storage systems</c:v>
                </c:pt>
                <c:pt idx="5">
                  <c:v>3.2.6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1-9782-42E9-9A2A-8DF2949E7595}"/>
            </c:ext>
          </c:extLst>
        </c:ser>
        <c:ser>
          <c:idx val="1"/>
          <c:order val="2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'!$A$52:$A$57</c:f>
              <c:strCache>
                <c:ptCount val="6"/>
                <c:pt idx="0">
                  <c:v>3.2.1 Heat recovery systems</c:v>
                </c:pt>
                <c:pt idx="1">
                  <c:v>3.2.2 Cogeneration systems</c:v>
                </c:pt>
                <c:pt idx="2">
                  <c:v>3.2.3 District heating and cooling</c:v>
                </c:pt>
                <c:pt idx="3">
                  <c:v>3.2.4 Integrate industrial processes</c:v>
                </c:pt>
                <c:pt idx="4">
                  <c:v>3.2.5 Thermal storage systems</c:v>
                </c:pt>
                <c:pt idx="5">
                  <c:v>3.2.6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2-9782-42E9-9A2A-8DF2949E7595}"/>
            </c:ext>
          </c:extLst>
        </c:ser>
        <c:ser>
          <c:idx val="3"/>
          <c:order val="3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'!$A$52:$A$57</c:f>
              <c:strCache>
                <c:ptCount val="6"/>
                <c:pt idx="0">
                  <c:v>3.2.1 Heat recovery systems</c:v>
                </c:pt>
                <c:pt idx="1">
                  <c:v>3.2.2 Cogeneration systems</c:v>
                </c:pt>
                <c:pt idx="2">
                  <c:v>3.2.3 District heating and cooling</c:v>
                </c:pt>
                <c:pt idx="3">
                  <c:v>3.2.4 Integrate industrial processes</c:v>
                </c:pt>
                <c:pt idx="4">
                  <c:v>3.2.5 Thermal storage systems</c:v>
                </c:pt>
                <c:pt idx="5">
                  <c:v>3.2.6 Other</c:v>
                </c:pt>
              </c:strCache>
            </c:strRef>
          </c:cat>
          <c:val>
            <c:numRef>
              <c:f>'Self Scan - Focus Areas '!$K$52:$K$57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82-42E9-9A2A-8DF2949E75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3.3 Thermal Energy Loss Prevention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'!$A$59:$A$62</c:f>
              <c:strCache>
                <c:ptCount val="4"/>
                <c:pt idx="0">
                  <c:v>3.3.1 Insulation</c:v>
                </c:pt>
                <c:pt idx="1">
                  <c:v>3.3.2 Thermal imagingand infrared thermography</c:v>
                </c:pt>
                <c:pt idx="2">
                  <c:v>3.3.3 Temperature sensors</c:v>
                </c:pt>
                <c:pt idx="3">
                  <c:v>3.3.4 Other</c:v>
                </c:pt>
              </c:strCache>
            </c:strRef>
          </c:cat>
          <c:val>
            <c:numRef>
              <c:f>'Self Scan - Focus Areas '!$L$59:$L$62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3-42F4-A2B8-A370149D4E8D}"/>
            </c:ext>
          </c:extLst>
        </c:ser>
        <c:ser>
          <c:idx val="0"/>
          <c:order val="1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'!$A$59:$A$62</c:f>
              <c:strCache>
                <c:ptCount val="4"/>
                <c:pt idx="0">
                  <c:v>3.3.1 Insulation</c:v>
                </c:pt>
                <c:pt idx="1">
                  <c:v>3.3.2 Thermal imagingand infrared thermography</c:v>
                </c:pt>
                <c:pt idx="2">
                  <c:v>3.3.3 Temperature sensors</c:v>
                </c:pt>
                <c:pt idx="3">
                  <c:v>3.3.4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1-2D73-42F4-A2B8-A370149D4E8D}"/>
            </c:ext>
          </c:extLst>
        </c:ser>
        <c:ser>
          <c:idx val="1"/>
          <c:order val="2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'!$A$59:$A$62</c:f>
              <c:strCache>
                <c:ptCount val="4"/>
                <c:pt idx="0">
                  <c:v>3.3.1 Insulation</c:v>
                </c:pt>
                <c:pt idx="1">
                  <c:v>3.3.2 Thermal imagingand infrared thermography</c:v>
                </c:pt>
                <c:pt idx="2">
                  <c:v>3.3.3 Temperature sensors</c:v>
                </c:pt>
                <c:pt idx="3">
                  <c:v>3.3.4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2-2D73-42F4-A2B8-A370149D4E8D}"/>
            </c:ext>
          </c:extLst>
        </c:ser>
        <c:ser>
          <c:idx val="3"/>
          <c:order val="3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'!$A$59:$A$62</c:f>
              <c:strCache>
                <c:ptCount val="4"/>
                <c:pt idx="0">
                  <c:v>3.3.1 Insulation</c:v>
                </c:pt>
                <c:pt idx="1">
                  <c:v>3.3.2 Thermal imagingand infrared thermography</c:v>
                </c:pt>
                <c:pt idx="2">
                  <c:v>3.3.3 Temperature sensors</c:v>
                </c:pt>
                <c:pt idx="3">
                  <c:v>3.3.4 Other</c:v>
                </c:pt>
              </c:strCache>
            </c:strRef>
          </c:cat>
          <c:val>
            <c:numRef>
              <c:f>'Self Scan - Focus Areas '!$K$59:$K$62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73-42F4-A2B8-A370149D4E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4.1 Fugitive Emission Prevention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9107695521879512"/>
          <c:y val="0.16069903746107098"/>
          <c:w val="0.47126864481373504"/>
          <c:h val="0.68536763420156066"/>
        </c:manualLayout>
      </c:layout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'Self Scan - Focus Areas '!$A$64:$A$67</c:f>
              <c:strCache>
                <c:ptCount val="4"/>
                <c:pt idx="0">
                  <c:v>4.1.1 Leak detection and repair (LDAR)</c:v>
                </c:pt>
                <c:pt idx="1">
                  <c:v>4.1.2 Sealing and repair</c:v>
                </c:pt>
                <c:pt idx="2">
                  <c:v>4.1.3 Emission control technologies</c:v>
                </c:pt>
                <c:pt idx="3">
                  <c:v>4.1.4 Other</c:v>
                </c:pt>
              </c:strCache>
            </c:strRef>
          </c:cat>
          <c:val>
            <c:numRef>
              <c:f>'Self Scan - Focus Areas '!$L$64:$L$67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7-431F-8A17-329CE76D2318}"/>
            </c:ext>
          </c:extLst>
        </c:ser>
        <c:ser>
          <c:idx val="0"/>
          <c:order val="1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'!$A$64:$A$67</c:f>
              <c:strCache>
                <c:ptCount val="4"/>
                <c:pt idx="0">
                  <c:v>4.1.1 Leak detection and repair (LDAR)</c:v>
                </c:pt>
                <c:pt idx="1">
                  <c:v>4.1.2 Sealing and repair</c:v>
                </c:pt>
                <c:pt idx="2">
                  <c:v>4.1.3 Emission control technologies</c:v>
                </c:pt>
                <c:pt idx="3">
                  <c:v>4.1.4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1-F657-431F-8A17-329CE76D2318}"/>
            </c:ext>
          </c:extLst>
        </c:ser>
        <c:ser>
          <c:idx val="1"/>
          <c:order val="2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'!$A$64:$A$67</c:f>
              <c:strCache>
                <c:ptCount val="4"/>
                <c:pt idx="0">
                  <c:v>4.1.1 Leak detection and repair (LDAR)</c:v>
                </c:pt>
                <c:pt idx="1">
                  <c:v>4.1.2 Sealing and repair</c:v>
                </c:pt>
                <c:pt idx="2">
                  <c:v>4.1.3 Emission control technologies</c:v>
                </c:pt>
                <c:pt idx="3">
                  <c:v>4.1.4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2-F657-431F-8A17-329CE76D2318}"/>
            </c:ext>
          </c:extLst>
        </c:ser>
        <c:ser>
          <c:idx val="3"/>
          <c:order val="3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'!$A$64:$A$67</c:f>
              <c:strCache>
                <c:ptCount val="4"/>
                <c:pt idx="0">
                  <c:v>4.1.1 Leak detection and repair (LDAR)</c:v>
                </c:pt>
                <c:pt idx="1">
                  <c:v>4.1.2 Sealing and repair</c:v>
                </c:pt>
                <c:pt idx="2">
                  <c:v>4.1.3 Emission control technologies</c:v>
                </c:pt>
                <c:pt idx="3">
                  <c:v>4.1.4 Other</c:v>
                </c:pt>
              </c:strCache>
            </c:strRef>
          </c:cat>
          <c:val>
            <c:numRef>
              <c:f>'Self Scan - Focus Areas '!$K$64:$K$67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7-431F-8A17-329CE76D23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4.2 GHG Capturing &amp; Reuse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>
                  <a:alpha val="60000"/>
                </a:schemeClr>
              </a:solidFill>
            </a:ln>
            <a:effectLst/>
          </c:spPr>
          <c:dLbls>
            <c:delete val="1"/>
          </c:dLbls>
          <c:cat>
            <c:strRef>
              <c:f>'Self Scan - Focus Areas '!$A$69:$A$73</c:f>
              <c:strCache>
                <c:ptCount val="5"/>
                <c:pt idx="0">
                  <c:v>4.2.1 Captore technologies</c:v>
                </c:pt>
                <c:pt idx="1">
                  <c:v>4.2.2 Transport and storage</c:v>
                </c:pt>
                <c:pt idx="2">
                  <c:v>4.2.3 Use and conversion</c:v>
                </c:pt>
                <c:pt idx="3">
                  <c:v>4.2.4 Biological conversion</c:v>
                </c:pt>
                <c:pt idx="4">
                  <c:v>4.2.5 Other</c:v>
                </c:pt>
              </c:strCache>
            </c:strRef>
          </c:cat>
          <c:val>
            <c:numRef>
              <c:f>'Self Scan - Focus Areas '!$L$69:$L$73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4-4CCE-9088-C641F2B8BD4E}"/>
            </c:ext>
          </c:extLst>
        </c:ser>
        <c:ser>
          <c:idx val="0"/>
          <c:order val="1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'!$A$69:$A$73</c:f>
              <c:strCache>
                <c:ptCount val="5"/>
                <c:pt idx="0">
                  <c:v>4.2.1 Captore technologies</c:v>
                </c:pt>
                <c:pt idx="1">
                  <c:v>4.2.2 Transport and storage</c:v>
                </c:pt>
                <c:pt idx="2">
                  <c:v>4.2.3 Use and conversion</c:v>
                </c:pt>
                <c:pt idx="3">
                  <c:v>4.2.4 Biological conversion</c:v>
                </c:pt>
                <c:pt idx="4">
                  <c:v>4.2.5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1-3564-4CCE-9088-C641F2B8BD4E}"/>
            </c:ext>
          </c:extLst>
        </c:ser>
        <c:ser>
          <c:idx val="1"/>
          <c:order val="2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'!$A$69:$A$73</c:f>
              <c:strCache>
                <c:ptCount val="5"/>
                <c:pt idx="0">
                  <c:v>4.2.1 Captore technologies</c:v>
                </c:pt>
                <c:pt idx="1">
                  <c:v>4.2.2 Transport and storage</c:v>
                </c:pt>
                <c:pt idx="2">
                  <c:v>4.2.3 Use and conversion</c:v>
                </c:pt>
                <c:pt idx="3">
                  <c:v>4.2.4 Biological conversion</c:v>
                </c:pt>
                <c:pt idx="4">
                  <c:v>4.2.5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2-3564-4CCE-9088-C641F2B8BD4E}"/>
            </c:ext>
          </c:extLst>
        </c:ser>
        <c:ser>
          <c:idx val="3"/>
          <c:order val="3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'!$A$69:$A$73</c:f>
              <c:strCache>
                <c:ptCount val="5"/>
                <c:pt idx="0">
                  <c:v>4.2.1 Captore technologies</c:v>
                </c:pt>
                <c:pt idx="1">
                  <c:v>4.2.2 Transport and storage</c:v>
                </c:pt>
                <c:pt idx="2">
                  <c:v>4.2.3 Use and conversion</c:v>
                </c:pt>
                <c:pt idx="3">
                  <c:v>4.2.4 Biological conversion</c:v>
                </c:pt>
                <c:pt idx="4">
                  <c:v>4.2.5 Other</c:v>
                </c:pt>
              </c:strCache>
            </c:strRef>
          </c:cat>
          <c:val>
            <c:numRef>
              <c:f>'Self Scan - Focus Areas '!$K$69:$K$73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4-4CCE-9088-C641F2B8BD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4.3 Renewable Energy Generation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'!$A$75:$A$79</c:f>
              <c:strCache>
                <c:ptCount val="5"/>
                <c:pt idx="0">
                  <c:v>4.3.1 Solar energy systems</c:v>
                </c:pt>
                <c:pt idx="1">
                  <c:v>4.3.2 Wind energy systems</c:v>
                </c:pt>
                <c:pt idx="2">
                  <c:v>4.3.3 Biomass energy systems</c:v>
                </c:pt>
                <c:pt idx="3">
                  <c:v>4.3.4 Geothermal energy systems</c:v>
                </c:pt>
                <c:pt idx="4">
                  <c:v>4.3.5 Other</c:v>
                </c:pt>
              </c:strCache>
            </c:strRef>
          </c:cat>
          <c:val>
            <c:numRef>
              <c:f>'Self Scan - Focus Areas '!$L$75:$L$79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2-4F21-9247-3690AD727FEB}"/>
            </c:ext>
          </c:extLst>
        </c:ser>
        <c:ser>
          <c:idx val="0"/>
          <c:order val="1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'!$A$75:$A$79</c:f>
              <c:strCache>
                <c:ptCount val="5"/>
                <c:pt idx="0">
                  <c:v>4.3.1 Solar energy systems</c:v>
                </c:pt>
                <c:pt idx="1">
                  <c:v>4.3.2 Wind energy systems</c:v>
                </c:pt>
                <c:pt idx="2">
                  <c:v>4.3.3 Biomass energy systems</c:v>
                </c:pt>
                <c:pt idx="3">
                  <c:v>4.3.4 Geothermal energy systems</c:v>
                </c:pt>
                <c:pt idx="4">
                  <c:v>4.3.5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1-99B2-4F21-9247-3690AD727FEB}"/>
            </c:ext>
          </c:extLst>
        </c:ser>
        <c:ser>
          <c:idx val="1"/>
          <c:order val="2"/>
          <c:tx>
            <c:strRef>
              <c:f>'Self Scan - Focus Areas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'Self Scan - Focus Areas '!$A$75:$A$79</c:f>
              <c:strCache>
                <c:ptCount val="5"/>
                <c:pt idx="0">
                  <c:v>4.3.1 Solar energy systems</c:v>
                </c:pt>
                <c:pt idx="1">
                  <c:v>4.3.2 Wind energy systems</c:v>
                </c:pt>
                <c:pt idx="2">
                  <c:v>4.3.3 Biomass energy systems</c:v>
                </c:pt>
                <c:pt idx="3">
                  <c:v>4.3.4 Geothermal energy systems</c:v>
                </c:pt>
                <c:pt idx="4">
                  <c:v>4.3.5 Other</c:v>
                </c:pt>
              </c:strCache>
            </c:strRef>
          </c:cat>
          <c:val>
            <c:numRef>
              <c:f>'Self Scan - Focus Areas '!#REF!</c:f>
            </c:numRef>
          </c:val>
          <c:extLst>
            <c:ext xmlns:c16="http://schemas.microsoft.com/office/drawing/2014/chart" uri="{C3380CC4-5D6E-409C-BE32-E72D297353CC}">
              <c16:uniqueId val="{00000002-99B2-4F21-9247-3690AD727FEB}"/>
            </c:ext>
          </c:extLst>
        </c:ser>
        <c:ser>
          <c:idx val="3"/>
          <c:order val="3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'!$A$75:$A$79</c:f>
              <c:strCache>
                <c:ptCount val="5"/>
                <c:pt idx="0">
                  <c:v>4.3.1 Solar energy systems</c:v>
                </c:pt>
                <c:pt idx="1">
                  <c:v>4.3.2 Wind energy systems</c:v>
                </c:pt>
                <c:pt idx="2">
                  <c:v>4.3.3 Biomass energy systems</c:v>
                </c:pt>
                <c:pt idx="3">
                  <c:v>4.3.4 Geothermal energy systems</c:v>
                </c:pt>
                <c:pt idx="4">
                  <c:v>4.3.5 Other</c:v>
                </c:pt>
              </c:strCache>
            </c:strRef>
          </c:cat>
          <c:val>
            <c:numRef>
              <c:f>'Self Scan - Focus Areas '!$K$75:$K$79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2-4F21-9247-3690AD727F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0.1 Strategy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5597937969577417"/>
          <c:y val="0.17068442930431821"/>
          <c:w val="0.48386092880567433"/>
          <c:h val="0.7802701603133072"/>
        </c:manualLayout>
      </c:layout>
      <c:radarChart>
        <c:radarStyle val="filled"/>
        <c:varyColors val="0"/>
        <c:ser>
          <c:idx val="4"/>
          <c:order val="0"/>
          <c:tx>
            <c:strRef>
              <c:f>'Self Scan - Strategy &amp; Tactics'!$J$2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Tactics'!$A$3:$A$6</c:f>
              <c:strCache>
                <c:ptCount val="4"/>
                <c:pt idx="0">
                  <c:v>0.1.1 Alignment of mission, vision and values</c:v>
                </c:pt>
                <c:pt idx="1">
                  <c:v>0.1.2 Sustainability culture</c:v>
                </c:pt>
                <c:pt idx="2">
                  <c:v>0.1.3 (Legal) compliance and standards</c:v>
                </c:pt>
                <c:pt idx="3">
                  <c:v>0.1.4 Performance measurement and reporting</c:v>
                </c:pt>
              </c:strCache>
            </c:strRef>
          </c:cat>
          <c:val>
            <c:numRef>
              <c:f>'Self Scan - Strategy &amp; Tactics'!$J$3:$J$6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C7-40B9-878D-AA1257AB7EBA}"/>
            </c:ext>
          </c:extLst>
        </c:ser>
        <c:ser>
          <c:idx val="3"/>
          <c:order val="1"/>
          <c:tx>
            <c:strRef>
              <c:f>'Self Scan - Strategy &amp; Tactics'!$I$2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Tactics'!$A$3:$A$6</c:f>
              <c:strCache>
                <c:ptCount val="4"/>
                <c:pt idx="0">
                  <c:v>0.1.1 Alignment of mission, vision and values</c:v>
                </c:pt>
                <c:pt idx="1">
                  <c:v>0.1.2 Sustainability culture</c:v>
                </c:pt>
                <c:pt idx="2">
                  <c:v>0.1.3 (Legal) compliance and standards</c:v>
                </c:pt>
                <c:pt idx="3">
                  <c:v>0.1.4 Performance measurement and reporting</c:v>
                </c:pt>
              </c:strCache>
            </c:strRef>
          </c:cat>
          <c:val>
            <c:numRef>
              <c:f>'Self Scan - Strategy &amp; Tactics'!$I$3:$I$6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C7-40B9-878D-AA1257AB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602255"/>
        <c:axId val="622592655"/>
      </c:radarChart>
      <c:catAx>
        <c:axId val="62260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592655"/>
        <c:crosses val="autoZero"/>
        <c:auto val="1"/>
        <c:lblAlgn val="ctr"/>
        <c:lblOffset val="100"/>
        <c:noMultiLvlLbl val="0"/>
      </c:catAx>
      <c:valAx>
        <c:axId val="62259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602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0.5 Staff training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5930469536104994"/>
          <c:y val="0.17089005652945044"/>
          <c:w val="0.48139060927790017"/>
          <c:h val="0.78000544702107732"/>
        </c:manualLayout>
      </c:layout>
      <c:radarChart>
        <c:radarStyle val="filled"/>
        <c:varyColors val="0"/>
        <c:ser>
          <c:idx val="4"/>
          <c:order val="0"/>
          <c:tx>
            <c:strRef>
              <c:f>'Self Scan - Strategy &amp; Tactics'!$J$22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Tactics'!$A$18:$A$21</c:f>
              <c:strCache>
                <c:ptCount val="4"/>
                <c:pt idx="0">
                  <c:v>0.4.1 Asset Portfolio Management systems</c:v>
                </c:pt>
                <c:pt idx="1">
                  <c:v>0.4.2 RealTime Condition Monitoring systems</c:v>
                </c:pt>
                <c:pt idx="2">
                  <c:v>0.4.3 Energy Management systems</c:v>
                </c:pt>
                <c:pt idx="3">
                  <c:v>0.4.4 Emission Management systems</c:v>
                </c:pt>
              </c:strCache>
            </c:strRef>
          </c:cat>
          <c:val>
            <c:numRef>
              <c:f>'Self Scan - Strategy &amp; Tactics'!$J$23:$J$26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1D-49D2-89EC-8ABE25F98868}"/>
            </c:ext>
          </c:extLst>
        </c:ser>
        <c:ser>
          <c:idx val="3"/>
          <c:order val="1"/>
          <c:tx>
            <c:strRef>
              <c:f>'Self Scan - Strategy &amp; Tactics'!$I$22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Tactics'!$A$18:$A$21</c:f>
              <c:strCache>
                <c:ptCount val="4"/>
                <c:pt idx="0">
                  <c:v>0.4.1 Asset Portfolio Management systems</c:v>
                </c:pt>
                <c:pt idx="1">
                  <c:v>0.4.2 RealTime Condition Monitoring systems</c:v>
                </c:pt>
                <c:pt idx="2">
                  <c:v>0.4.3 Energy Management systems</c:v>
                </c:pt>
                <c:pt idx="3">
                  <c:v>0.4.4 Emission Management systems</c:v>
                </c:pt>
              </c:strCache>
            </c:strRef>
          </c:cat>
          <c:val>
            <c:numRef>
              <c:f>'Self Scan - Strategy &amp; Tactics'!$I$23:$I$26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D-49D2-89EC-8ABE25F98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26255"/>
        <c:axId val="166829135"/>
      </c:radarChart>
      <c:catAx>
        <c:axId val="166826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6829135"/>
        <c:crosses val="autoZero"/>
        <c:auto val="1"/>
        <c:lblAlgn val="ctr"/>
        <c:lblOffset val="100"/>
        <c:noMultiLvlLbl val="0"/>
      </c:catAx>
      <c:valAx>
        <c:axId val="16682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682625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0.4 IT systems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5636180807122028"/>
          <c:y val="0.16659206191331333"/>
          <c:w val="0.48727638385755945"/>
          <c:h val="0.78121825774735576"/>
        </c:manualLayout>
      </c:layout>
      <c:radarChart>
        <c:radarStyle val="filled"/>
        <c:varyColors val="0"/>
        <c:ser>
          <c:idx val="4"/>
          <c:order val="0"/>
          <c:tx>
            <c:strRef>
              <c:f>'Self Scan - Strategy &amp; Tactics'!$J$17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Tactics'!$A$18:$A$21</c:f>
              <c:strCache>
                <c:ptCount val="4"/>
                <c:pt idx="0">
                  <c:v>0.4.1 Asset Portfolio Management systems</c:v>
                </c:pt>
                <c:pt idx="1">
                  <c:v>0.4.2 RealTime Condition Monitoring systems</c:v>
                </c:pt>
                <c:pt idx="2">
                  <c:v>0.4.3 Energy Management systems</c:v>
                </c:pt>
                <c:pt idx="3">
                  <c:v>0.4.4 Emission Management systems</c:v>
                </c:pt>
              </c:strCache>
            </c:strRef>
          </c:cat>
          <c:val>
            <c:numRef>
              <c:f>'Self Scan - Strategy &amp; Tactics'!$J$18:$J$21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D9-44B0-BB79-40B4A33E3651}"/>
            </c:ext>
          </c:extLst>
        </c:ser>
        <c:ser>
          <c:idx val="3"/>
          <c:order val="1"/>
          <c:tx>
            <c:strRef>
              <c:f>'Self Scan - Strategy &amp; Tactics'!$I$17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Tactics'!$A$18:$A$21</c:f>
              <c:strCache>
                <c:ptCount val="4"/>
                <c:pt idx="0">
                  <c:v>0.4.1 Asset Portfolio Management systems</c:v>
                </c:pt>
                <c:pt idx="1">
                  <c:v>0.4.2 RealTime Condition Monitoring systems</c:v>
                </c:pt>
                <c:pt idx="2">
                  <c:v>0.4.3 Energy Management systems</c:v>
                </c:pt>
                <c:pt idx="3">
                  <c:v>0.4.4 Emission Management systems</c:v>
                </c:pt>
              </c:strCache>
            </c:strRef>
          </c:cat>
          <c:val>
            <c:numRef>
              <c:f>'Self Scan - Strategy &amp; Tactics'!$I$18:$I$21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D9-44B0-BB79-40B4A33E3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26591"/>
        <c:axId val="170328031"/>
      </c:radarChart>
      <c:catAx>
        <c:axId val="170326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328031"/>
        <c:crosses val="autoZero"/>
        <c:auto val="1"/>
        <c:lblAlgn val="ctr"/>
        <c:lblOffset val="100"/>
        <c:noMultiLvlLbl val="0"/>
      </c:catAx>
      <c:valAx>
        <c:axId val="17032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032659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0.2 Processes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Strategy &amp; Tactics'!$J$7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Tactics'!$A$8:$A$11</c:f>
              <c:strCache>
                <c:ptCount val="4"/>
                <c:pt idx="0">
                  <c:v>0.2.1 Asset Portfolio Optimisation process</c:v>
                </c:pt>
                <c:pt idx="1">
                  <c:v>0.2.2 Asset Health Optimisation process</c:v>
                </c:pt>
                <c:pt idx="2">
                  <c:v>0.2.3 Energy Consumption Optimisation process</c:v>
                </c:pt>
                <c:pt idx="3">
                  <c:v>0.2.4 GHG Emission Optimisation process</c:v>
                </c:pt>
              </c:strCache>
            </c:strRef>
          </c:cat>
          <c:val>
            <c:numRef>
              <c:f>'Self Scan - Strategy &amp; Tactics'!$J$8:$J$11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B-422E-9EF1-AD3197128FE4}"/>
            </c:ext>
          </c:extLst>
        </c:ser>
        <c:ser>
          <c:idx val="3"/>
          <c:order val="1"/>
          <c:tx>
            <c:strRef>
              <c:f>'Self Scan - Strategy &amp; Tactics'!$I$7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Tactics'!$A$8:$A$11</c:f>
              <c:strCache>
                <c:ptCount val="4"/>
                <c:pt idx="0">
                  <c:v>0.2.1 Asset Portfolio Optimisation process</c:v>
                </c:pt>
                <c:pt idx="1">
                  <c:v>0.2.2 Asset Health Optimisation process</c:v>
                </c:pt>
                <c:pt idx="2">
                  <c:v>0.2.3 Energy Consumption Optimisation process</c:v>
                </c:pt>
                <c:pt idx="3">
                  <c:v>0.2.4 GHG Emission Optimisation process</c:v>
                </c:pt>
              </c:strCache>
            </c:strRef>
          </c:cat>
          <c:val>
            <c:numRef>
              <c:f>'Self Scan - Strategy &amp; Tactics'!$I$8:$I$11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7B-422E-9EF1-AD319712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296671"/>
        <c:axId val="637303871"/>
      </c:radarChart>
      <c:catAx>
        <c:axId val="637296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7303871"/>
        <c:crosses val="autoZero"/>
        <c:auto val="1"/>
        <c:lblAlgn val="ctr"/>
        <c:lblOffset val="100"/>
        <c:noMultiLvlLbl val="0"/>
      </c:catAx>
      <c:valAx>
        <c:axId val="63730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72966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0.3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Strategy &amp; Tactics'!$J$12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Tactics'!$A$13:$A$16</c:f>
              <c:strCache>
                <c:ptCount val="4"/>
                <c:pt idx="0">
                  <c:v>0.3.1 ISO 55000 standard for Asset Management</c:v>
                </c:pt>
                <c:pt idx="1">
                  <c:v>0.3.2 ISO18436 standard for condiion monitoring</c:v>
                </c:pt>
                <c:pt idx="2">
                  <c:v>0.3.3 ISO 50001 standard for energy management</c:v>
                </c:pt>
                <c:pt idx="3">
                  <c:v>0.3.4 ISO 14001 standard for environmental systems</c:v>
                </c:pt>
              </c:strCache>
            </c:strRef>
          </c:cat>
          <c:val>
            <c:numRef>
              <c:f>'Self Scan - Strategy &amp; Tactics'!$J$13:$J$16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22-42B2-B10E-CB5007A189E3}"/>
            </c:ext>
          </c:extLst>
        </c:ser>
        <c:ser>
          <c:idx val="3"/>
          <c:order val="1"/>
          <c:tx>
            <c:strRef>
              <c:f>'Self Scan - Strategy &amp; Tactics'!$I$12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Tactics'!$A$13:$A$16</c:f>
              <c:strCache>
                <c:ptCount val="4"/>
                <c:pt idx="0">
                  <c:v>0.3.1 ISO 55000 standard for Asset Management</c:v>
                </c:pt>
                <c:pt idx="1">
                  <c:v>0.3.2 ISO18436 standard for condiion monitoring</c:v>
                </c:pt>
                <c:pt idx="2">
                  <c:v>0.3.3 ISO 50001 standard for energy management</c:v>
                </c:pt>
                <c:pt idx="3">
                  <c:v>0.3.4 ISO 14001 standard for environmental systems</c:v>
                </c:pt>
              </c:strCache>
            </c:strRef>
          </c:cat>
          <c:val>
            <c:numRef>
              <c:f>'Self Scan - Strategy &amp; Tactics'!$I$13:$I$16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22-42B2-B10E-CB5007A1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574831"/>
        <c:axId val="329571471"/>
      </c:radarChart>
      <c:catAx>
        <c:axId val="329574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29571471"/>
        <c:crosses val="autoZero"/>
        <c:auto val="1"/>
        <c:lblAlgn val="ctr"/>
        <c:lblOffset val="100"/>
        <c:noMultiLvlLbl val="0"/>
      </c:catAx>
      <c:valAx>
        <c:axId val="32957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29574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0.6 Artificial Intelligence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5632438971857036"/>
          <c:y val="0.17011103587638465"/>
          <c:w val="0.48735122056285934"/>
          <c:h val="0.78100831578836005"/>
        </c:manualLayout>
      </c:layout>
      <c:radarChart>
        <c:radarStyle val="filled"/>
        <c:varyColors val="0"/>
        <c:ser>
          <c:idx val="4"/>
          <c:order val="0"/>
          <c:tx>
            <c:strRef>
              <c:f>'Self Scan - Strategy &amp; Tactics'!$J$27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Tactics'!$A$28:$A$31</c:f>
              <c:strCache>
                <c:ptCount val="4"/>
                <c:pt idx="0">
                  <c:v>0.6.1 AI for Asset Portfolio Optimisation</c:v>
                </c:pt>
                <c:pt idx="1">
                  <c:v>0.6.2 AI for Asset Health Optimisation</c:v>
                </c:pt>
                <c:pt idx="2">
                  <c:v>0.6.3 AI for Energy Consumption Optimisation</c:v>
                </c:pt>
                <c:pt idx="3">
                  <c:v>0.6.4 AI for GHG Emission Optimisation</c:v>
                </c:pt>
              </c:strCache>
            </c:strRef>
          </c:cat>
          <c:val>
            <c:numRef>
              <c:f>'Self Scan - Strategy &amp; Tactics'!$J$28:$J$31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6-4561-8182-863221E04150}"/>
            </c:ext>
          </c:extLst>
        </c:ser>
        <c:ser>
          <c:idx val="3"/>
          <c:order val="1"/>
          <c:tx>
            <c:strRef>
              <c:f>'Self Scan - Strategy &amp; Tactics'!$I$27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cat>
            <c:strRef>
              <c:f>'Self Scan - Strategy &amp; Tactics'!$A$28:$A$31</c:f>
              <c:strCache>
                <c:ptCount val="4"/>
                <c:pt idx="0">
                  <c:v>0.6.1 AI for Asset Portfolio Optimisation</c:v>
                </c:pt>
                <c:pt idx="1">
                  <c:v>0.6.2 AI for Asset Health Optimisation</c:v>
                </c:pt>
                <c:pt idx="2">
                  <c:v>0.6.3 AI for Energy Consumption Optimisation</c:v>
                </c:pt>
                <c:pt idx="3">
                  <c:v>0.6.4 AI for GHG Emission Optimisation</c:v>
                </c:pt>
              </c:strCache>
            </c:strRef>
          </c:cat>
          <c:val>
            <c:numRef>
              <c:f>'Self Scan - Strategy &amp; Tactics'!$I$28:$I$31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6-4561-8182-863221E0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654895"/>
        <c:axId val="668655375"/>
      </c:radarChart>
      <c:catAx>
        <c:axId val="668654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8655375"/>
        <c:crosses val="autoZero"/>
        <c:auto val="1"/>
        <c:lblAlgn val="ctr"/>
        <c:lblOffset val="100"/>
        <c:noMultiLvlLbl val="0"/>
      </c:catAx>
      <c:valAx>
        <c:axId val="66865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86548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1.2 Sustainable Asset Replacement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'!$A$9:$A$15</c:f>
              <c:strCache>
                <c:ptCount val="7"/>
                <c:pt idx="0">
                  <c:v>1.2.1 Led Lighting</c:v>
                </c:pt>
                <c:pt idx="1">
                  <c:v>1.2.2 Smart and adaptive lighting</c:v>
                </c:pt>
                <c:pt idx="2">
                  <c:v>1.2.3 High-efficiency HVAC</c:v>
                </c:pt>
                <c:pt idx="3">
                  <c:v>1.2.4 High-efficiency motors and drives</c:v>
                </c:pt>
                <c:pt idx="4">
                  <c:v>1.2.5 Life extension, refurbishment and overhaul</c:v>
                </c:pt>
                <c:pt idx="5">
                  <c:v>1.2.6 Circularity for sustainable replacement</c:v>
                </c:pt>
                <c:pt idx="6">
                  <c:v>1.2.7 Other</c:v>
                </c:pt>
              </c:strCache>
            </c:strRef>
          </c:cat>
          <c:val>
            <c:numRef>
              <c:f>'Self Scan - Focus Areas '!$L$9:$L$15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1-4C1C-A268-D89FE1B07A5D}"/>
            </c:ext>
          </c:extLst>
        </c:ser>
        <c:ser>
          <c:idx val="3"/>
          <c:order val="1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'!$A$9:$A$15</c:f>
              <c:strCache>
                <c:ptCount val="7"/>
                <c:pt idx="0">
                  <c:v>1.2.1 Led Lighting</c:v>
                </c:pt>
                <c:pt idx="1">
                  <c:v>1.2.2 Smart and adaptive lighting</c:v>
                </c:pt>
                <c:pt idx="2">
                  <c:v>1.2.3 High-efficiency HVAC</c:v>
                </c:pt>
                <c:pt idx="3">
                  <c:v>1.2.4 High-efficiency motors and drives</c:v>
                </c:pt>
                <c:pt idx="4">
                  <c:v>1.2.5 Life extension, refurbishment and overhaul</c:v>
                </c:pt>
                <c:pt idx="5">
                  <c:v>1.2.6 Circularity for sustainable replacement</c:v>
                </c:pt>
                <c:pt idx="6">
                  <c:v>1.2.7 Other</c:v>
                </c:pt>
              </c:strCache>
            </c:strRef>
          </c:cat>
          <c:val>
            <c:numRef>
              <c:f>'Self Scan - Focus Areas '!$K$9:$K$15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1-4C1C-A268-D89FE1B07A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1.3 Production Process Reengineering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4"/>
          <c:order val="0"/>
          <c:tx>
            <c:strRef>
              <c:f>'Self Scan - Focus Areas '!$L$2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6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'!$A$17:$A$22</c:f>
              <c:strCache>
                <c:ptCount val="6"/>
                <c:pt idx="0">
                  <c:v>1.3.1 Process optimization and redesign</c:v>
                </c:pt>
                <c:pt idx="1">
                  <c:v>1.3.2 Product conversion</c:v>
                </c:pt>
                <c:pt idx="2">
                  <c:v>1.3.3 (Partial) plant closure</c:v>
                </c:pt>
                <c:pt idx="3">
                  <c:v>1.3.4 Building (a partial) new factory</c:v>
                </c:pt>
                <c:pt idx="4">
                  <c:v>1.3.5 Circularity from process reengineering</c:v>
                </c:pt>
                <c:pt idx="5">
                  <c:v>1.3.6 Other</c:v>
                </c:pt>
              </c:strCache>
            </c:strRef>
          </c:cat>
          <c:val>
            <c:numRef>
              <c:f>'Self Scan - Focus Areas '!$L$17:$L$22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7-4F9B-9F58-1738ED0735EB}"/>
            </c:ext>
          </c:extLst>
        </c:ser>
        <c:ser>
          <c:idx val="3"/>
          <c:order val="1"/>
          <c:tx>
            <c:strRef>
              <c:f>'Self Scan - Focus Areas '!$K$2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50000"/>
              </a:schemeClr>
            </a:solidFill>
            <a:ln w="6350">
              <a:solidFill>
                <a:schemeClr val="accent1"/>
              </a:solidFill>
            </a:ln>
            <a:effectLst/>
          </c:spPr>
          <c:dLbls>
            <c:delete val="1"/>
          </c:dLbls>
          <c:cat>
            <c:strRef>
              <c:f>'Self Scan - Focus Areas '!$A$17:$A$22</c:f>
              <c:strCache>
                <c:ptCount val="6"/>
                <c:pt idx="0">
                  <c:v>1.3.1 Process optimization and redesign</c:v>
                </c:pt>
                <c:pt idx="1">
                  <c:v>1.3.2 Product conversion</c:v>
                </c:pt>
                <c:pt idx="2">
                  <c:v>1.3.3 (Partial) plant closure</c:v>
                </c:pt>
                <c:pt idx="3">
                  <c:v>1.3.4 Building (a partial) new factory</c:v>
                </c:pt>
                <c:pt idx="4">
                  <c:v>1.3.5 Circularity from process reengineering</c:v>
                </c:pt>
                <c:pt idx="5">
                  <c:v>1.3.6 Other</c:v>
                </c:pt>
              </c:strCache>
            </c:strRef>
          </c:cat>
          <c:val>
            <c:numRef>
              <c:f>'Self Scan - Focus Areas '!$K$17:$K$22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37-4F9B-9F58-1738ED0735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21235887"/>
        <c:axId val="1921230127"/>
      </c:radarChart>
      <c:catAx>
        <c:axId val="192123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0127"/>
        <c:crosses val="autoZero"/>
        <c:auto val="1"/>
        <c:lblAlgn val="ctr"/>
        <c:lblOffset val="100"/>
        <c:noMultiLvlLbl val="0"/>
      </c:catAx>
      <c:valAx>
        <c:axId val="192123012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1235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45</xdr:row>
      <xdr:rowOff>4762</xdr:rowOff>
    </xdr:from>
    <xdr:to>
      <xdr:col>11</xdr:col>
      <xdr:colOff>0</xdr:colOff>
      <xdr:row>65</xdr:row>
      <xdr:rowOff>117928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9E453D-1770-8583-064F-CD7E96E17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1</xdr:row>
      <xdr:rowOff>169636</xdr:rowOff>
    </xdr:from>
    <xdr:to>
      <xdr:col>11</xdr:col>
      <xdr:colOff>12700</xdr:colOff>
      <xdr:row>22</xdr:row>
      <xdr:rowOff>101600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6B80415C-B2E8-635E-6D22-961C41083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16336</xdr:colOff>
      <xdr:row>23</xdr:row>
      <xdr:rowOff>101600</xdr:rowOff>
    </xdr:from>
    <xdr:to>
      <xdr:col>22</xdr:col>
      <xdr:colOff>25399</xdr:colOff>
      <xdr:row>44</xdr:row>
      <xdr:rowOff>29029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171817D4-B39C-F348-DD3C-A4E2BBD15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21780</xdr:colOff>
      <xdr:row>23</xdr:row>
      <xdr:rowOff>64408</xdr:rowOff>
    </xdr:from>
    <xdr:to>
      <xdr:col>11</xdr:col>
      <xdr:colOff>0</xdr:colOff>
      <xdr:row>44</xdr:row>
      <xdr:rowOff>12700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17933612-C429-9D2A-B1AC-7E2227FD7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21780</xdr:colOff>
      <xdr:row>1</xdr:row>
      <xdr:rowOff>146050</xdr:rowOff>
    </xdr:from>
    <xdr:to>
      <xdr:col>22</xdr:col>
      <xdr:colOff>12699</xdr:colOff>
      <xdr:row>22</xdr:row>
      <xdr:rowOff>127000</xdr:rowOff>
    </xdr:to>
    <xdr:graphicFrame macro="">
      <xdr:nvGraphicFramePr>
        <xdr:cNvPr id="18" name="Chart 4">
          <a:extLst>
            <a:ext uri="{FF2B5EF4-FFF2-40B4-BE49-F238E27FC236}">
              <a16:creationId xmlns:a16="http://schemas.microsoft.com/office/drawing/2014/main" id="{976E6843-0CE3-F1E6-5F43-1E2BCBB08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12708</xdr:colOff>
      <xdr:row>1</xdr:row>
      <xdr:rowOff>165100</xdr:rowOff>
    </xdr:from>
    <xdr:to>
      <xdr:col>32</xdr:col>
      <xdr:colOff>571499</xdr:colOff>
      <xdr:row>22</xdr:row>
      <xdr:rowOff>120651</xdr:rowOff>
    </xdr:to>
    <xdr:graphicFrame macro="">
      <xdr:nvGraphicFramePr>
        <xdr:cNvPr id="19" name="Chart 5">
          <a:extLst>
            <a:ext uri="{FF2B5EF4-FFF2-40B4-BE49-F238E27FC236}">
              <a16:creationId xmlns:a16="http://schemas.microsoft.com/office/drawing/2014/main" id="{A0D7B4E1-4809-F7FD-1D1B-B9BDCB5EA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18152</xdr:colOff>
      <xdr:row>23</xdr:row>
      <xdr:rowOff>88900</xdr:rowOff>
    </xdr:from>
    <xdr:to>
      <xdr:col>32</xdr:col>
      <xdr:colOff>596900</xdr:colOff>
      <xdr:row>44</xdr:row>
      <xdr:rowOff>33564</xdr:rowOff>
    </xdr:to>
    <xdr:graphicFrame macro="">
      <xdr:nvGraphicFramePr>
        <xdr:cNvPr id="20" name="Chart 7">
          <a:extLst>
            <a:ext uri="{FF2B5EF4-FFF2-40B4-BE49-F238E27FC236}">
              <a16:creationId xmlns:a16="http://schemas.microsoft.com/office/drawing/2014/main" id="{327E28F0-1A1E-510B-1FD8-1A0C74EC2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130480</xdr:colOff>
      <xdr:row>0</xdr:row>
      <xdr:rowOff>347074</xdr:rowOff>
    </xdr:from>
    <xdr:to>
      <xdr:col>24</xdr:col>
      <xdr:colOff>28358</xdr:colOff>
      <xdr:row>0</xdr:row>
      <xdr:rowOff>504519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DB34370-5183-EC87-DF16-15659EC9E966}"/>
            </a:ext>
          </a:extLst>
        </xdr:cNvPr>
        <xdr:cNvSpPr/>
      </xdr:nvSpPr>
      <xdr:spPr>
        <a:xfrm>
          <a:off x="12760891" y="347074"/>
          <a:ext cx="506782" cy="157445"/>
        </a:xfrm>
        <a:prstGeom prst="rect">
          <a:avLst/>
        </a:prstGeom>
        <a:solidFill>
          <a:srgbClr val="6699FF">
            <a:alpha val="49804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395962</xdr:colOff>
      <xdr:row>0</xdr:row>
      <xdr:rowOff>334200</xdr:rowOff>
    </xdr:from>
    <xdr:to>
      <xdr:col>27</xdr:col>
      <xdr:colOff>293840</xdr:colOff>
      <xdr:row>0</xdr:row>
      <xdr:rowOff>491645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A4A6CFE-3B36-4835-B98E-8653ED610680}"/>
            </a:ext>
          </a:extLst>
        </xdr:cNvPr>
        <xdr:cNvSpPr/>
      </xdr:nvSpPr>
      <xdr:spPr>
        <a:xfrm>
          <a:off x="14853085" y="334200"/>
          <a:ext cx="506782" cy="157445"/>
        </a:xfrm>
        <a:prstGeom prst="rect">
          <a:avLst/>
        </a:prstGeom>
        <a:solidFill>
          <a:srgbClr val="CC3399">
            <a:alpha val="49804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24</xdr:col>
      <xdr:colOff>95685</xdr:colOff>
      <xdr:row>0</xdr:row>
      <xdr:rowOff>295753</xdr:rowOff>
    </xdr:from>
    <xdr:ext cx="924548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3159F58-3620-395F-DD57-0F9399F5FC11}"/>
            </a:ext>
          </a:extLst>
        </xdr:cNvPr>
        <xdr:cNvSpPr txBox="1"/>
      </xdr:nvSpPr>
      <xdr:spPr>
        <a:xfrm>
          <a:off x="13441268" y="295753"/>
          <a:ext cx="9245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GB" sz="1100"/>
            <a:t>Current state</a:t>
          </a:r>
        </a:p>
      </xdr:txBody>
    </xdr:sp>
    <xdr:clientData/>
  </xdr:oneCellAnchor>
  <xdr:oneCellAnchor>
    <xdr:from>
      <xdr:col>27</xdr:col>
      <xdr:colOff>361167</xdr:colOff>
      <xdr:row>0</xdr:row>
      <xdr:rowOff>282878</xdr:rowOff>
    </xdr:from>
    <xdr:ext cx="844527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CC285D6-1195-4D35-B38C-154488B76B74}"/>
            </a:ext>
          </a:extLst>
        </xdr:cNvPr>
        <xdr:cNvSpPr txBox="1"/>
      </xdr:nvSpPr>
      <xdr:spPr>
        <a:xfrm>
          <a:off x="15427194" y="282878"/>
          <a:ext cx="844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GB" sz="1100"/>
            <a:t>Target</a:t>
          </a:r>
          <a:r>
            <a:rPr lang="en-GB" sz="1100" baseline="0"/>
            <a:t> 2030</a:t>
          </a:r>
          <a:endParaRPr lang="en-GB" sz="1100"/>
        </a:p>
      </xdr:txBody>
    </xdr:sp>
    <xdr:clientData/>
  </xdr:oneCellAnchor>
  <xdr:twoCellAnchor>
    <xdr:from>
      <xdr:col>12</xdr:col>
      <xdr:colOff>0</xdr:colOff>
      <xdr:row>45</xdr:row>
      <xdr:rowOff>0</xdr:rowOff>
    </xdr:from>
    <xdr:to>
      <xdr:col>21</xdr:col>
      <xdr:colOff>561974</xdr:colOff>
      <xdr:row>65</xdr:row>
      <xdr:rowOff>113166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38847F-3EB8-4FFD-8F7E-6B20B292A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45</xdr:row>
      <xdr:rowOff>0</xdr:rowOff>
    </xdr:from>
    <xdr:to>
      <xdr:col>32</xdr:col>
      <xdr:colOff>561974</xdr:colOff>
      <xdr:row>65</xdr:row>
      <xdr:rowOff>113166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05D2D62-39A7-46F0-BA25-338FC2801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10</xdr:col>
      <xdr:colOff>561974</xdr:colOff>
      <xdr:row>87</xdr:row>
      <xdr:rowOff>113166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83980BC-1193-442E-97B8-B284BB9C9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67</xdr:row>
      <xdr:rowOff>0</xdr:rowOff>
    </xdr:from>
    <xdr:to>
      <xdr:col>21</xdr:col>
      <xdr:colOff>561974</xdr:colOff>
      <xdr:row>87</xdr:row>
      <xdr:rowOff>113166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810AF46-622A-4BDD-ADA9-A7C16F2BA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32</xdr:col>
      <xdr:colOff>561974</xdr:colOff>
      <xdr:row>87</xdr:row>
      <xdr:rowOff>113166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F763815-4228-4346-8659-DDF61165E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561974</xdr:colOff>
      <xdr:row>108</xdr:row>
      <xdr:rowOff>113166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E74C1EC-4EA5-45BE-AD95-B691874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88</xdr:row>
      <xdr:rowOff>0</xdr:rowOff>
    </xdr:from>
    <xdr:to>
      <xdr:col>21</xdr:col>
      <xdr:colOff>561974</xdr:colOff>
      <xdr:row>108</xdr:row>
      <xdr:rowOff>113166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2C8A05E-2007-46DD-B828-05CB835C2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88</xdr:row>
      <xdr:rowOff>0</xdr:rowOff>
    </xdr:from>
    <xdr:to>
      <xdr:col>32</xdr:col>
      <xdr:colOff>561974</xdr:colOff>
      <xdr:row>108</xdr:row>
      <xdr:rowOff>113166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F8A1AF30-D6E7-45E6-BA4C-C0FCEAEC0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109</xdr:row>
      <xdr:rowOff>0</xdr:rowOff>
    </xdr:from>
    <xdr:to>
      <xdr:col>10</xdr:col>
      <xdr:colOff>561974</xdr:colOff>
      <xdr:row>129</xdr:row>
      <xdr:rowOff>113166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C1E7ECA-6056-4F5F-8F63-048DF82EA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0</xdr:colOff>
      <xdr:row>109</xdr:row>
      <xdr:rowOff>0</xdr:rowOff>
    </xdr:from>
    <xdr:to>
      <xdr:col>21</xdr:col>
      <xdr:colOff>561974</xdr:colOff>
      <xdr:row>129</xdr:row>
      <xdr:rowOff>113166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6AB07CF-FDE6-441D-9825-A06D7FC33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0</xdr:colOff>
      <xdr:row>109</xdr:row>
      <xdr:rowOff>0</xdr:rowOff>
    </xdr:from>
    <xdr:to>
      <xdr:col>32</xdr:col>
      <xdr:colOff>561974</xdr:colOff>
      <xdr:row>129</xdr:row>
      <xdr:rowOff>113166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9170BA9-D743-432F-BF1E-6DF90CCA4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A122-BDB6-431B-89C2-1E1F7707A1D7}">
  <dimension ref="A1:L81"/>
  <sheetViews>
    <sheetView tabSelected="1" zoomScaleNormal="100" workbookViewId="0">
      <pane xSplit="1" ySplit="1" topLeftCell="B38" activePane="bottomRight" state="frozen"/>
      <selection pane="topRight" activeCell="D1" sqref="D1"/>
      <selection pane="bottomLeft" activeCell="A2" sqref="A2"/>
      <selection pane="bottomRight" activeCell="C75" sqref="C75:D79"/>
    </sheetView>
  </sheetViews>
  <sheetFormatPr defaultColWidth="8.85546875" defaultRowHeight="15" x14ac:dyDescent="0.25"/>
  <cols>
    <col min="1" max="1" width="54.7109375" style="31" customWidth="1"/>
    <col min="2" max="2" width="21.7109375" customWidth="1"/>
    <col min="3" max="4" width="21.7109375" style="28" customWidth="1"/>
    <col min="5" max="5" width="45.7109375" style="8" customWidth="1"/>
    <col min="6" max="7" width="15.7109375" style="21" customWidth="1"/>
    <col min="8" max="9" width="25.5703125" customWidth="1"/>
    <col min="11" max="12" width="8.85546875" style="46"/>
  </cols>
  <sheetData>
    <row r="1" spans="1:12" s="10" customFormat="1" ht="44.1" customHeight="1" x14ac:dyDescent="0.25">
      <c r="A1" s="32"/>
      <c r="B1" s="34" t="s">
        <v>188</v>
      </c>
      <c r="C1" s="35" t="s">
        <v>32</v>
      </c>
      <c r="D1" s="35" t="s">
        <v>76</v>
      </c>
      <c r="E1" s="36" t="s">
        <v>128</v>
      </c>
      <c r="F1" s="37" t="s">
        <v>186</v>
      </c>
      <c r="G1" s="37" t="s">
        <v>187</v>
      </c>
      <c r="H1" s="34" t="s">
        <v>74</v>
      </c>
      <c r="I1" s="34" t="s">
        <v>75</v>
      </c>
      <c r="K1" s="43"/>
      <c r="L1" s="43"/>
    </row>
    <row r="2" spans="1:12" s="2" customFormat="1" x14ac:dyDescent="0.25">
      <c r="A2" s="30" t="s">
        <v>0</v>
      </c>
      <c r="B2" s="9" t="s">
        <v>189</v>
      </c>
      <c r="C2" s="27" t="s">
        <v>131</v>
      </c>
      <c r="D2" s="27" t="s">
        <v>77</v>
      </c>
      <c r="E2" s="9"/>
      <c r="F2" s="19"/>
      <c r="G2" s="19"/>
      <c r="H2" s="7" t="s">
        <v>190</v>
      </c>
      <c r="I2" s="7" t="s">
        <v>191</v>
      </c>
      <c r="K2" s="45">
        <v>2024</v>
      </c>
      <c r="L2" s="45">
        <v>2030</v>
      </c>
    </row>
    <row r="3" spans="1:12" x14ac:dyDescent="0.25">
      <c r="A3" s="13" t="s">
        <v>11</v>
      </c>
      <c r="B3" s="4">
        <v>0.33</v>
      </c>
      <c r="C3" s="47"/>
      <c r="D3" s="47"/>
      <c r="E3" s="48"/>
      <c r="F3" s="49"/>
      <c r="G3" s="49"/>
      <c r="H3" s="103"/>
      <c r="I3" s="103"/>
      <c r="K3" s="46">
        <f>IFERROR(VLOOKUP(C3,Tabels!$A$2:$B$7,2,FALSE),0)</f>
        <v>0</v>
      </c>
      <c r="L3" s="46">
        <f>IFERROR(VLOOKUP(D3,Tabels!$A$2:$B$7,2,FALSE),0)</f>
        <v>0</v>
      </c>
    </row>
    <row r="4" spans="1:12" x14ac:dyDescent="0.25">
      <c r="A4" s="13" t="s">
        <v>13</v>
      </c>
      <c r="B4" s="4">
        <v>0.4</v>
      </c>
      <c r="C4" s="47"/>
      <c r="D4" s="47"/>
      <c r="E4" s="48"/>
      <c r="F4" s="49"/>
      <c r="G4" s="49"/>
      <c r="H4" s="104"/>
      <c r="I4" s="104"/>
      <c r="K4" s="46">
        <f>IFERROR(VLOOKUP(C4,Tabels!$A$2:$B$7,2,FALSE),0)</f>
        <v>0</v>
      </c>
      <c r="L4" s="46">
        <f>IFERROR(VLOOKUP(D4,Tabels!$A$2:$B$7,2,FALSE),0)</f>
        <v>0</v>
      </c>
    </row>
    <row r="5" spans="1:12" x14ac:dyDescent="0.25">
      <c r="A5" s="13" t="s">
        <v>14</v>
      </c>
      <c r="B5" s="4">
        <v>0.4</v>
      </c>
      <c r="C5" s="47"/>
      <c r="D5" s="47"/>
      <c r="E5" s="48"/>
      <c r="F5" s="49"/>
      <c r="G5" s="49"/>
      <c r="H5" s="104"/>
      <c r="I5" s="104"/>
      <c r="K5" s="46">
        <f>IFERROR(VLOOKUP(C5,Tabels!$A$2:$B$7,2,FALSE),0)</f>
        <v>0</v>
      </c>
      <c r="L5" s="46">
        <f>IFERROR(VLOOKUP(D5,Tabels!$A$2:$B$7,2,FALSE),0)</f>
        <v>0</v>
      </c>
    </row>
    <row r="6" spans="1:12" x14ac:dyDescent="0.25">
      <c r="A6" s="13" t="s">
        <v>15</v>
      </c>
      <c r="B6" s="4">
        <v>0.53</v>
      </c>
      <c r="C6" s="47"/>
      <c r="D6" s="47"/>
      <c r="E6" s="48"/>
      <c r="F6" s="49"/>
      <c r="G6" s="49"/>
      <c r="H6" s="104"/>
      <c r="I6" s="104"/>
      <c r="K6" s="46">
        <f>IFERROR(VLOOKUP(C6,Tabels!$A$2:$B$7,2,FALSE),0)</f>
        <v>0</v>
      </c>
      <c r="L6" s="46">
        <f>IFERROR(VLOOKUP(D6,Tabels!$A$2:$B$7,2,FALSE),0)</f>
        <v>0</v>
      </c>
    </row>
    <row r="7" spans="1:12" x14ac:dyDescent="0.25">
      <c r="A7" s="13" t="s">
        <v>12</v>
      </c>
      <c r="B7" s="4">
        <v>0</v>
      </c>
      <c r="C7" s="47"/>
      <c r="D7" s="47"/>
      <c r="E7" s="48"/>
      <c r="F7" s="49"/>
      <c r="G7" s="49"/>
      <c r="H7" s="105"/>
      <c r="I7" s="105"/>
      <c r="K7" s="46">
        <f>IFERROR(VLOOKUP(C7,Tabels!$A$2:$B$7,2,FALSE),0)</f>
        <v>0</v>
      </c>
      <c r="L7" s="46">
        <f>IFERROR(VLOOKUP(D7,Tabels!$A$2:$B$7,2,FALSE),0)</f>
        <v>0</v>
      </c>
    </row>
    <row r="8" spans="1:12" s="2" customFormat="1" x14ac:dyDescent="0.25">
      <c r="A8" s="30" t="s">
        <v>1</v>
      </c>
      <c r="B8" s="9" t="s">
        <v>189</v>
      </c>
      <c r="C8" s="27"/>
      <c r="D8" s="27"/>
      <c r="E8" s="22"/>
      <c r="F8" s="19"/>
      <c r="G8" s="19"/>
      <c r="H8" s="7" t="s">
        <v>192</v>
      </c>
      <c r="I8" s="7" t="s">
        <v>193</v>
      </c>
      <c r="K8" s="45">
        <v>2024</v>
      </c>
      <c r="L8" s="45">
        <v>2030</v>
      </c>
    </row>
    <row r="9" spans="1:12" x14ac:dyDescent="0.25">
      <c r="A9" s="13" t="s">
        <v>16</v>
      </c>
      <c r="B9" s="5">
        <v>0.67</v>
      </c>
      <c r="C9" s="47"/>
      <c r="D9" s="47"/>
      <c r="E9" s="48"/>
      <c r="F9" s="49"/>
      <c r="G9" s="49"/>
      <c r="H9" s="103"/>
      <c r="I9" s="103"/>
      <c r="K9" s="46">
        <f>IFERROR(VLOOKUP(C9,Tabels!$A$2:$B$7,2,FALSE),0)</f>
        <v>0</v>
      </c>
      <c r="L9" s="46">
        <f>IFERROR(VLOOKUP(D9,Tabels!$A$2:$B$7,2,FALSE),0)</f>
        <v>0</v>
      </c>
    </row>
    <row r="10" spans="1:12" x14ac:dyDescent="0.25">
      <c r="A10" s="13" t="s">
        <v>17</v>
      </c>
      <c r="B10" s="5">
        <v>0.47</v>
      </c>
      <c r="C10" s="47"/>
      <c r="D10" s="47"/>
      <c r="E10" s="48"/>
      <c r="F10" s="49"/>
      <c r="G10" s="49"/>
      <c r="H10" s="104"/>
      <c r="I10" s="104"/>
      <c r="K10" s="46">
        <f>IFERROR(VLOOKUP(C10,Tabels!$A$2:$B$7,2,FALSE),0)</f>
        <v>0</v>
      </c>
      <c r="L10" s="46">
        <f>IFERROR(VLOOKUP(D10,Tabels!$A$2:$B$7,2,FALSE),0)</f>
        <v>0</v>
      </c>
    </row>
    <row r="11" spans="1:12" x14ac:dyDescent="0.25">
      <c r="A11" s="13" t="s">
        <v>18</v>
      </c>
      <c r="B11" s="5">
        <v>0.33</v>
      </c>
      <c r="C11" s="47"/>
      <c r="D11" s="47"/>
      <c r="E11" s="48"/>
      <c r="F11" s="49"/>
      <c r="G11" s="49"/>
      <c r="H11" s="104"/>
      <c r="I11" s="104"/>
      <c r="K11" s="46">
        <f>IFERROR(VLOOKUP(C11,Tabels!$A$2:$B$7,2,FALSE),0)</f>
        <v>0</v>
      </c>
      <c r="L11" s="46">
        <f>IFERROR(VLOOKUP(D11,Tabels!$A$2:$B$7,2,FALSE),0)</f>
        <v>0</v>
      </c>
    </row>
    <row r="12" spans="1:12" x14ac:dyDescent="0.25">
      <c r="A12" s="13" t="s">
        <v>19</v>
      </c>
      <c r="B12" s="5">
        <v>0.6</v>
      </c>
      <c r="C12" s="47"/>
      <c r="D12" s="47"/>
      <c r="E12" s="48"/>
      <c r="F12" s="49"/>
      <c r="G12" s="49"/>
      <c r="H12" s="104"/>
      <c r="I12" s="104"/>
      <c r="K12" s="46">
        <f>IFERROR(VLOOKUP(C12,Tabels!$A$2:$B$7,2,FALSE),0)</f>
        <v>0</v>
      </c>
      <c r="L12" s="46">
        <f>IFERROR(VLOOKUP(D12,Tabels!$A$2:$B$7,2,FALSE),0)</f>
        <v>0</v>
      </c>
    </row>
    <row r="13" spans="1:12" x14ac:dyDescent="0.25">
      <c r="A13" s="13" t="s">
        <v>20</v>
      </c>
      <c r="B13" s="5">
        <v>0.53</v>
      </c>
      <c r="C13" s="47"/>
      <c r="D13" s="47"/>
      <c r="E13" s="48"/>
      <c r="F13" s="49"/>
      <c r="G13" s="49"/>
      <c r="H13" s="104"/>
      <c r="I13" s="104"/>
      <c r="K13" s="46">
        <f>IFERROR(VLOOKUP(C13,Tabels!$A$2:$B$7,2,FALSE),0)</f>
        <v>0</v>
      </c>
      <c r="L13" s="46">
        <f>IFERROR(VLOOKUP(D13,Tabels!$A$2:$B$7,2,FALSE),0)</f>
        <v>0</v>
      </c>
    </row>
    <row r="14" spans="1:12" x14ac:dyDescent="0.25">
      <c r="A14" s="13" t="s">
        <v>21</v>
      </c>
      <c r="B14" s="5">
        <v>0.4</v>
      </c>
      <c r="C14" s="50"/>
      <c r="D14" s="50"/>
      <c r="E14" s="51"/>
      <c r="F14" s="52"/>
      <c r="G14" s="52"/>
      <c r="H14" s="104"/>
      <c r="I14" s="104"/>
      <c r="K14" s="46">
        <f>IFERROR(VLOOKUP(C14,Tabels!$A$2:$B$7,2,FALSE),0)</f>
        <v>0</v>
      </c>
      <c r="L14" s="46">
        <f>IFERROR(VLOOKUP(D14,Tabels!$A$2:$B$7,2,FALSE),0)</f>
        <v>0</v>
      </c>
    </row>
    <row r="15" spans="1:12" x14ac:dyDescent="0.25">
      <c r="A15" s="13" t="s">
        <v>22</v>
      </c>
      <c r="B15" s="5">
        <v>0</v>
      </c>
      <c r="C15" s="50"/>
      <c r="D15" s="50"/>
      <c r="E15" s="51"/>
      <c r="F15" s="52"/>
      <c r="G15" s="52"/>
      <c r="H15" s="105"/>
      <c r="I15" s="105"/>
      <c r="K15" s="46">
        <f>IFERROR(VLOOKUP(C15,Tabels!$A$2:$B$7,2,FALSE),0)</f>
        <v>0</v>
      </c>
      <c r="L15" s="46">
        <f>IFERROR(VLOOKUP(D15,Tabels!$A$2:$B$7,2,FALSE),0)</f>
        <v>0</v>
      </c>
    </row>
    <row r="16" spans="1:12" x14ac:dyDescent="0.25">
      <c r="A16" s="30" t="s">
        <v>2</v>
      </c>
      <c r="B16" s="9" t="s">
        <v>189</v>
      </c>
      <c r="C16" s="27"/>
      <c r="D16" s="27"/>
      <c r="E16" s="22"/>
      <c r="F16" s="19"/>
      <c r="G16" s="19"/>
      <c r="H16" s="7" t="s">
        <v>194</v>
      </c>
      <c r="I16" s="7" t="s">
        <v>195</v>
      </c>
      <c r="K16" s="45">
        <v>2024</v>
      </c>
      <c r="L16" s="45">
        <v>2030</v>
      </c>
    </row>
    <row r="17" spans="1:12" x14ac:dyDescent="0.25">
      <c r="A17" s="13" t="s">
        <v>26</v>
      </c>
      <c r="B17" s="4">
        <v>0.53</v>
      </c>
      <c r="C17" s="47"/>
      <c r="D17" s="47"/>
      <c r="E17" s="48"/>
      <c r="F17" s="49"/>
      <c r="G17" s="49"/>
      <c r="H17" s="106"/>
      <c r="I17" s="106"/>
      <c r="K17" s="46">
        <f>IFERROR(VLOOKUP(C17,Tabels!$A$2:$B$7,2,FALSE),0)</f>
        <v>0</v>
      </c>
      <c r="L17" s="46">
        <f>IFERROR(VLOOKUP(D17,Tabels!$A$2:$B$7,2,FALSE),0)</f>
        <v>0</v>
      </c>
    </row>
    <row r="18" spans="1:12" x14ac:dyDescent="0.25">
      <c r="A18" s="13" t="s">
        <v>27</v>
      </c>
      <c r="B18" s="4">
        <v>0.27</v>
      </c>
      <c r="C18" s="47"/>
      <c r="D18" s="47"/>
      <c r="E18" s="48"/>
      <c r="F18" s="49"/>
      <c r="G18" s="49"/>
      <c r="H18" s="107"/>
      <c r="I18" s="107"/>
      <c r="K18" s="46">
        <f>IFERROR(VLOOKUP(C18,Tabels!$A$2:$B$7,2,FALSE),0)</f>
        <v>0</v>
      </c>
      <c r="L18" s="46">
        <f>IFERROR(VLOOKUP(D18,Tabels!$A$2:$B$7,2,FALSE),0)</f>
        <v>0</v>
      </c>
    </row>
    <row r="19" spans="1:12" x14ac:dyDescent="0.25">
      <c r="A19" s="13" t="s">
        <v>28</v>
      </c>
      <c r="B19" s="4">
        <v>7.0000000000000007E-2</v>
      </c>
      <c r="C19" s="47"/>
      <c r="D19" s="47"/>
      <c r="E19" s="48"/>
      <c r="F19" s="49"/>
      <c r="G19" s="49"/>
      <c r="H19" s="107"/>
      <c r="I19" s="107"/>
      <c r="K19" s="46">
        <f>IFERROR(VLOOKUP(C19,Tabels!$A$2:$B$7,2,FALSE),0)</f>
        <v>0</v>
      </c>
      <c r="L19" s="46">
        <f>IFERROR(VLOOKUP(D19,Tabels!$A$2:$B$7,2,FALSE),0)</f>
        <v>0</v>
      </c>
    </row>
    <row r="20" spans="1:12" x14ac:dyDescent="0.25">
      <c r="A20" s="13" t="s">
        <v>29</v>
      </c>
      <c r="B20" s="4">
        <v>0.27</v>
      </c>
      <c r="C20" s="47"/>
      <c r="D20" s="47"/>
      <c r="E20" s="48"/>
      <c r="F20" s="49"/>
      <c r="G20" s="49"/>
      <c r="H20" s="107"/>
      <c r="I20" s="107"/>
      <c r="K20" s="46">
        <f>IFERROR(VLOOKUP(C20,Tabels!$A$2:$B$7,2,FALSE),0)</f>
        <v>0</v>
      </c>
      <c r="L20" s="46">
        <f>IFERROR(VLOOKUP(D20,Tabels!$A$2:$B$7,2,FALSE),0)</f>
        <v>0</v>
      </c>
    </row>
    <row r="21" spans="1:12" x14ac:dyDescent="0.25">
      <c r="A21" s="13" t="s">
        <v>30</v>
      </c>
      <c r="B21" s="4">
        <v>0.13</v>
      </c>
      <c r="C21" s="47"/>
      <c r="D21" s="47"/>
      <c r="E21" s="48"/>
      <c r="F21" s="49"/>
      <c r="G21" s="49"/>
      <c r="H21" s="107"/>
      <c r="I21" s="107"/>
      <c r="K21" s="46">
        <f>IFERROR(VLOOKUP(C21,Tabels!$A$2:$B$7,2,FALSE),0)</f>
        <v>0</v>
      </c>
      <c r="L21" s="46">
        <f>IFERROR(VLOOKUP(D21,Tabels!$A$2:$B$7,2,FALSE),0)</f>
        <v>0</v>
      </c>
    </row>
    <row r="22" spans="1:12" x14ac:dyDescent="0.25">
      <c r="A22" s="13" t="s">
        <v>31</v>
      </c>
      <c r="B22" s="4">
        <v>0</v>
      </c>
      <c r="C22" s="47"/>
      <c r="D22" s="47"/>
      <c r="E22" s="51"/>
      <c r="F22" s="52"/>
      <c r="G22" s="52"/>
      <c r="H22" s="108"/>
      <c r="I22" s="108"/>
      <c r="K22" s="46">
        <f>IFERROR(VLOOKUP(C22,Tabels!$A$2:$B$7,2,FALSE),0)</f>
        <v>0</v>
      </c>
      <c r="L22" s="46">
        <f>IFERROR(VLOOKUP(D22,Tabels!$A$2:$B$7,2,FALSE),0)</f>
        <v>0</v>
      </c>
    </row>
    <row r="23" spans="1:12" x14ac:dyDescent="0.25">
      <c r="A23" s="30" t="s">
        <v>3</v>
      </c>
      <c r="B23" s="9" t="s">
        <v>189</v>
      </c>
      <c r="C23" s="27"/>
      <c r="D23" s="27"/>
      <c r="E23" s="22"/>
      <c r="F23" s="19"/>
      <c r="G23" s="19"/>
      <c r="H23" s="7" t="s">
        <v>196</v>
      </c>
      <c r="I23" s="7" t="s">
        <v>197</v>
      </c>
      <c r="K23" s="45">
        <v>2024</v>
      </c>
      <c r="L23" s="45">
        <v>2030</v>
      </c>
    </row>
    <row r="24" spans="1:12" x14ac:dyDescent="0.25">
      <c r="A24" s="13" t="s">
        <v>33</v>
      </c>
      <c r="B24" s="11">
        <v>0.73</v>
      </c>
      <c r="C24" s="47"/>
      <c r="D24" s="47"/>
      <c r="E24" s="48"/>
      <c r="F24" s="49"/>
      <c r="G24" s="49"/>
      <c r="H24" s="103"/>
      <c r="I24" s="103"/>
      <c r="K24" s="46">
        <f>IFERROR(VLOOKUP(C24,Tabels!$A$2:$B$7,2,FALSE),0)</f>
        <v>0</v>
      </c>
      <c r="L24" s="46">
        <f>IFERROR(VLOOKUP(D24,Tabels!$A$2:$B$7,2,FALSE),0)</f>
        <v>0</v>
      </c>
    </row>
    <row r="25" spans="1:12" x14ac:dyDescent="0.25">
      <c r="A25" s="13" t="s">
        <v>34</v>
      </c>
      <c r="B25" s="11">
        <v>0.6</v>
      </c>
      <c r="C25" s="47"/>
      <c r="D25" s="47"/>
      <c r="E25" s="48"/>
      <c r="F25" s="49"/>
      <c r="G25" s="49"/>
      <c r="H25" s="104"/>
      <c r="I25" s="104"/>
      <c r="K25" s="46">
        <f>IFERROR(VLOOKUP(C25,Tabels!$A$2:$B$7,2,FALSE),0)</f>
        <v>0</v>
      </c>
      <c r="L25" s="46">
        <f>IFERROR(VLOOKUP(D25,Tabels!$A$2:$B$7,2,FALSE),0)</f>
        <v>0</v>
      </c>
    </row>
    <row r="26" spans="1:12" x14ac:dyDescent="0.25">
      <c r="A26" s="13" t="s">
        <v>35</v>
      </c>
      <c r="B26" s="11">
        <v>0.6</v>
      </c>
      <c r="C26" s="47"/>
      <c r="D26" s="47"/>
      <c r="E26" s="48"/>
      <c r="F26" s="49"/>
      <c r="G26" s="49"/>
      <c r="H26" s="104"/>
      <c r="I26" s="104"/>
      <c r="K26" s="46">
        <f>IFERROR(VLOOKUP(C26,Tabels!$A$2:$B$7,2,FALSE),0)</f>
        <v>0</v>
      </c>
      <c r="L26" s="46">
        <f>IFERROR(VLOOKUP(D26,Tabels!$A$2:$B$7,2,FALSE),0)</f>
        <v>0</v>
      </c>
    </row>
    <row r="27" spans="1:12" x14ac:dyDescent="0.25">
      <c r="A27" s="13" t="s">
        <v>36</v>
      </c>
      <c r="B27" s="11">
        <v>0.47</v>
      </c>
      <c r="C27" s="50"/>
      <c r="D27" s="50"/>
      <c r="E27" s="51"/>
      <c r="F27" s="52"/>
      <c r="G27" s="52"/>
      <c r="H27" s="104"/>
      <c r="I27" s="104"/>
      <c r="K27" s="46">
        <f>IFERROR(VLOOKUP(C27,Tabels!$A$2:$B$7,2,FALSE),0)</f>
        <v>0</v>
      </c>
      <c r="L27" s="46">
        <f>IFERROR(VLOOKUP(D27,Tabels!$A$2:$B$7,2,FALSE),0)</f>
        <v>0</v>
      </c>
    </row>
    <row r="28" spans="1:12" x14ac:dyDescent="0.25">
      <c r="A28" s="13" t="s">
        <v>37</v>
      </c>
      <c r="B28" s="11">
        <v>0.73</v>
      </c>
      <c r="C28" s="47"/>
      <c r="D28" s="47"/>
      <c r="E28" s="48"/>
      <c r="F28" s="49"/>
      <c r="G28" s="49"/>
      <c r="H28" s="104"/>
      <c r="I28" s="104"/>
      <c r="K28" s="46">
        <f>IFERROR(VLOOKUP(C28,Tabels!$A$2:$B$7,2,FALSE),0)</f>
        <v>0</v>
      </c>
      <c r="L28" s="46">
        <f>IFERROR(VLOOKUP(D28,Tabels!$A$2:$B$7,2,FALSE),0)</f>
        <v>0</v>
      </c>
    </row>
    <row r="29" spans="1:12" x14ac:dyDescent="0.25">
      <c r="A29" s="13" t="s">
        <v>38</v>
      </c>
      <c r="B29" s="11">
        <v>0.53</v>
      </c>
      <c r="C29" s="47"/>
      <c r="D29" s="47"/>
      <c r="E29" s="48"/>
      <c r="F29" s="49"/>
      <c r="G29" s="49"/>
      <c r="H29" s="104"/>
      <c r="I29" s="104"/>
      <c r="K29" s="46">
        <f>IFERROR(VLOOKUP(C29,Tabels!$A$2:$B$7,2,FALSE),0)</f>
        <v>0</v>
      </c>
      <c r="L29" s="46">
        <f>IFERROR(VLOOKUP(D29,Tabels!$A$2:$B$7,2,FALSE),0)</f>
        <v>0</v>
      </c>
    </row>
    <row r="30" spans="1:12" x14ac:dyDescent="0.25">
      <c r="A30" s="13" t="s">
        <v>39</v>
      </c>
      <c r="B30" s="11">
        <v>0</v>
      </c>
      <c r="C30" s="47"/>
      <c r="D30" s="47"/>
      <c r="E30" s="48"/>
      <c r="F30" s="49"/>
      <c r="G30" s="49"/>
      <c r="H30" s="105"/>
      <c r="I30" s="105"/>
      <c r="K30" s="46">
        <f>IFERROR(VLOOKUP(C30,Tabels!$A$2:$B$7,2,FALSE),0)</f>
        <v>0</v>
      </c>
      <c r="L30" s="46">
        <f>IFERROR(VLOOKUP(D30,Tabels!$A$2:$B$7,2,FALSE),0)</f>
        <v>0</v>
      </c>
    </row>
    <row r="31" spans="1:12" x14ac:dyDescent="0.25">
      <c r="A31" s="30" t="s">
        <v>4</v>
      </c>
      <c r="B31" s="9" t="s">
        <v>189</v>
      </c>
      <c r="C31" s="27"/>
      <c r="D31" s="27"/>
      <c r="E31" s="22"/>
      <c r="F31" s="19"/>
      <c r="G31" s="19"/>
      <c r="H31" s="7" t="s">
        <v>198</v>
      </c>
      <c r="I31" s="7" t="s">
        <v>199</v>
      </c>
      <c r="K31" s="45">
        <v>2024</v>
      </c>
      <c r="L31" s="45">
        <v>2030</v>
      </c>
    </row>
    <row r="32" spans="1:12" x14ac:dyDescent="0.25">
      <c r="A32" s="13" t="s">
        <v>40</v>
      </c>
      <c r="B32" s="12">
        <v>0.73</v>
      </c>
      <c r="C32" s="47"/>
      <c r="D32" s="47"/>
      <c r="E32" s="48"/>
      <c r="F32" s="49"/>
      <c r="G32" s="49"/>
      <c r="H32" s="103"/>
      <c r="I32" s="103"/>
      <c r="K32" s="46">
        <f>IFERROR(VLOOKUP(C32,Tabels!$A$2:$B$7,2,FALSE),0)</f>
        <v>0</v>
      </c>
      <c r="L32" s="46">
        <f>IFERROR(VLOOKUP(D32,Tabels!$A$2:$B$7,2,FALSE),0)</f>
        <v>0</v>
      </c>
    </row>
    <row r="33" spans="1:12" x14ac:dyDescent="0.25">
      <c r="A33" s="13" t="s">
        <v>41</v>
      </c>
      <c r="B33" s="12">
        <v>0.33</v>
      </c>
      <c r="C33" s="47"/>
      <c r="D33" s="47"/>
      <c r="E33" s="48"/>
      <c r="F33" s="49"/>
      <c r="G33" s="49"/>
      <c r="H33" s="104"/>
      <c r="I33" s="104"/>
      <c r="K33" s="46">
        <f>IFERROR(VLOOKUP(C33,Tabels!$A$2:$B$7,2,FALSE),0)</f>
        <v>0</v>
      </c>
      <c r="L33" s="46">
        <f>IFERROR(VLOOKUP(D33,Tabels!$A$2:$B$7,2,FALSE),0)</f>
        <v>0</v>
      </c>
    </row>
    <row r="34" spans="1:12" x14ac:dyDescent="0.25">
      <c r="A34" s="13" t="s">
        <v>53</v>
      </c>
      <c r="B34" s="12">
        <v>0.33</v>
      </c>
      <c r="C34" s="47"/>
      <c r="D34" s="47"/>
      <c r="E34" s="48"/>
      <c r="F34" s="49"/>
      <c r="G34" s="49"/>
      <c r="H34" s="104"/>
      <c r="I34" s="104"/>
      <c r="K34" s="46">
        <f>IFERROR(VLOOKUP(C34,Tabels!$A$2:$B$7,2,FALSE),0)</f>
        <v>0</v>
      </c>
      <c r="L34" s="46">
        <f>IFERROR(VLOOKUP(D34,Tabels!$A$2:$B$7,2,FALSE),0)</f>
        <v>0</v>
      </c>
    </row>
    <row r="35" spans="1:12" x14ac:dyDescent="0.25">
      <c r="A35" s="13" t="s">
        <v>42</v>
      </c>
      <c r="B35" s="12">
        <v>0</v>
      </c>
      <c r="C35" s="47"/>
      <c r="D35" s="47"/>
      <c r="E35" s="48"/>
      <c r="F35" s="49"/>
      <c r="G35" s="49"/>
      <c r="H35" s="105"/>
      <c r="I35" s="105"/>
      <c r="K35" s="46">
        <f>IFERROR(VLOOKUP(C35,Tabels!$A$2:$B$7,2,FALSE),0)</f>
        <v>0</v>
      </c>
      <c r="L35" s="46">
        <f>IFERROR(VLOOKUP(D35,Tabels!$A$2:$B$7,2,FALSE),0)</f>
        <v>0</v>
      </c>
    </row>
    <row r="36" spans="1:12" x14ac:dyDescent="0.25">
      <c r="A36" s="30" t="s">
        <v>185</v>
      </c>
      <c r="B36" s="9" t="s">
        <v>189</v>
      </c>
      <c r="C36" s="27">
        <v>0</v>
      </c>
      <c r="D36" s="27">
        <v>0</v>
      </c>
      <c r="E36" s="22"/>
      <c r="F36" s="19"/>
      <c r="G36" s="19"/>
      <c r="H36" s="7" t="s">
        <v>200</v>
      </c>
      <c r="I36" s="7" t="s">
        <v>201</v>
      </c>
      <c r="K36" s="45">
        <v>2024</v>
      </c>
      <c r="L36" s="45">
        <v>2030</v>
      </c>
    </row>
    <row r="37" spans="1:12" x14ac:dyDescent="0.25">
      <c r="A37" s="13" t="s">
        <v>43</v>
      </c>
      <c r="B37" s="12">
        <v>0.27</v>
      </c>
      <c r="C37" s="47"/>
      <c r="D37" s="47"/>
      <c r="E37" s="48"/>
      <c r="F37" s="49"/>
      <c r="G37" s="49"/>
      <c r="H37" s="103"/>
      <c r="I37" s="103"/>
      <c r="K37" s="46">
        <f>IFERROR(VLOOKUP(C37,Tabels!$A$2:$B$7,2,FALSE),0)</f>
        <v>0</v>
      </c>
      <c r="L37" s="46">
        <f>IFERROR(VLOOKUP(D37,Tabels!$A$2:$B$7,2,FALSE),0)</f>
        <v>0</v>
      </c>
    </row>
    <row r="38" spans="1:12" x14ac:dyDescent="0.25">
      <c r="A38" s="13" t="s">
        <v>44</v>
      </c>
      <c r="B38" s="12">
        <v>0.33</v>
      </c>
      <c r="C38" s="47"/>
      <c r="D38" s="47"/>
      <c r="E38" s="48"/>
      <c r="F38" s="49"/>
      <c r="G38" s="49"/>
      <c r="H38" s="104"/>
      <c r="I38" s="104"/>
      <c r="K38" s="46">
        <f>IFERROR(VLOOKUP(C38,Tabels!$A$2:$B$7,2,FALSE),0)</f>
        <v>0</v>
      </c>
      <c r="L38" s="46">
        <f>IFERROR(VLOOKUP(D38,Tabels!$A$2:$B$7,2,FALSE),0)</f>
        <v>0</v>
      </c>
    </row>
    <row r="39" spans="1:12" x14ac:dyDescent="0.25">
      <c r="A39" s="13" t="s">
        <v>45</v>
      </c>
      <c r="B39" s="12">
        <v>0.27</v>
      </c>
      <c r="C39" s="47"/>
      <c r="D39" s="47"/>
      <c r="E39" s="48"/>
      <c r="F39" s="49"/>
      <c r="G39" s="49"/>
      <c r="H39" s="104"/>
      <c r="I39" s="104"/>
      <c r="K39" s="46">
        <f>IFERROR(VLOOKUP(C39,Tabels!$A$2:$B$7,2,FALSE),0)</f>
        <v>0</v>
      </c>
      <c r="L39" s="46">
        <f>IFERROR(VLOOKUP(D39,Tabels!$A$2:$B$7,2,FALSE),0)</f>
        <v>0</v>
      </c>
    </row>
    <row r="40" spans="1:12" x14ac:dyDescent="0.25">
      <c r="A40" s="13" t="s">
        <v>46</v>
      </c>
      <c r="B40" s="12">
        <v>0.27</v>
      </c>
      <c r="C40" s="47"/>
      <c r="D40" s="47"/>
      <c r="E40" s="48"/>
      <c r="F40" s="49"/>
      <c r="G40" s="49"/>
      <c r="H40" s="104"/>
      <c r="I40" s="104"/>
      <c r="K40" s="46">
        <f>IFERROR(VLOOKUP(C40,Tabels!$A$2:$B$7,2,FALSE),0)</f>
        <v>0</v>
      </c>
      <c r="L40" s="46">
        <f>IFERROR(VLOOKUP(D40,Tabels!$A$2:$B$7,2,FALSE),0)</f>
        <v>0</v>
      </c>
    </row>
    <row r="41" spans="1:12" x14ac:dyDescent="0.25">
      <c r="A41" s="13" t="s">
        <v>47</v>
      </c>
      <c r="B41" s="12">
        <v>0.13</v>
      </c>
      <c r="C41" s="47"/>
      <c r="D41" s="47"/>
      <c r="E41" s="48"/>
      <c r="F41" s="49"/>
      <c r="G41" s="49"/>
      <c r="H41" s="104"/>
      <c r="I41" s="104"/>
      <c r="K41" s="46">
        <f>IFERROR(VLOOKUP(C41,Tabels!$A$2:$B$7,2,FALSE),0)</f>
        <v>0</v>
      </c>
      <c r="L41" s="46">
        <f>IFERROR(VLOOKUP(D41,Tabels!$A$2:$B$7,2,FALSE),0)</f>
        <v>0</v>
      </c>
    </row>
    <row r="42" spans="1:12" x14ac:dyDescent="0.25">
      <c r="A42" s="13" t="s">
        <v>48</v>
      </c>
      <c r="B42" s="12">
        <v>0.33</v>
      </c>
      <c r="C42" s="47"/>
      <c r="D42" s="47"/>
      <c r="E42" s="48"/>
      <c r="F42" s="49"/>
      <c r="G42" s="49"/>
      <c r="H42" s="104"/>
      <c r="I42" s="104"/>
      <c r="K42" s="46">
        <f>IFERROR(VLOOKUP(C42,Tabels!$A$2:$B$7,2,FALSE),0)</f>
        <v>0</v>
      </c>
      <c r="L42" s="46">
        <f>IFERROR(VLOOKUP(D42,Tabels!$A$2:$B$7,2,FALSE),0)</f>
        <v>0</v>
      </c>
    </row>
    <row r="43" spans="1:12" x14ac:dyDescent="0.25">
      <c r="A43" s="13" t="s">
        <v>56</v>
      </c>
      <c r="B43" s="12">
        <v>0</v>
      </c>
      <c r="C43" s="47"/>
      <c r="D43" s="47"/>
      <c r="E43" s="48"/>
      <c r="F43" s="49"/>
      <c r="G43" s="49"/>
      <c r="H43" s="105"/>
      <c r="I43" s="105"/>
      <c r="K43" s="46">
        <f>IFERROR(VLOOKUP(C43,Tabels!$A$2:$B$7,2,FALSE),0)</f>
        <v>0</v>
      </c>
      <c r="L43" s="46">
        <f>IFERROR(VLOOKUP(D43,Tabels!$A$2:$B$7,2,FALSE),0)</f>
        <v>0</v>
      </c>
    </row>
    <row r="44" spans="1:12" x14ac:dyDescent="0.25">
      <c r="A44" s="30" t="s">
        <v>5</v>
      </c>
      <c r="B44" s="9" t="s">
        <v>189</v>
      </c>
      <c r="C44" s="27"/>
      <c r="D44" s="27"/>
      <c r="E44" s="22"/>
      <c r="F44" s="19"/>
      <c r="G44" s="19"/>
      <c r="H44" s="7" t="s">
        <v>193</v>
      </c>
      <c r="I44" s="7" t="s">
        <v>191</v>
      </c>
      <c r="K44" s="45">
        <v>2024</v>
      </c>
      <c r="L44" s="45">
        <v>2030</v>
      </c>
    </row>
    <row r="45" spans="1:12" x14ac:dyDescent="0.25">
      <c r="A45" s="13" t="s">
        <v>49</v>
      </c>
      <c r="B45" s="12">
        <v>0.67</v>
      </c>
      <c r="C45" s="47"/>
      <c r="D45" s="47"/>
      <c r="E45" s="48"/>
      <c r="F45" s="49"/>
      <c r="G45" s="49"/>
      <c r="H45" s="103"/>
      <c r="I45" s="103"/>
      <c r="K45" s="46">
        <f>IFERROR(VLOOKUP(C45,Tabels!$A$2:$B$7,2,FALSE),0)</f>
        <v>0</v>
      </c>
      <c r="L45" s="46">
        <f>IFERROR(VLOOKUP(D45,Tabels!$A$2:$B$7,2,FALSE),0)</f>
        <v>0</v>
      </c>
    </row>
    <row r="46" spans="1:12" x14ac:dyDescent="0.25">
      <c r="A46" s="13" t="s">
        <v>50</v>
      </c>
      <c r="B46" s="12">
        <v>0.6</v>
      </c>
      <c r="C46" s="47"/>
      <c r="D46" s="47"/>
      <c r="E46" s="48"/>
      <c r="F46" s="49"/>
      <c r="G46" s="49"/>
      <c r="H46" s="104"/>
      <c r="I46" s="104"/>
      <c r="K46" s="46">
        <f>IFERROR(VLOOKUP(C46,Tabels!$A$2:$B$7,2,FALSE),0)</f>
        <v>0</v>
      </c>
      <c r="L46" s="46">
        <f>IFERROR(VLOOKUP(D46,Tabels!$A$2:$B$7,2,FALSE),0)</f>
        <v>0</v>
      </c>
    </row>
    <row r="47" spans="1:12" x14ac:dyDescent="0.25">
      <c r="A47" s="13" t="s">
        <v>51</v>
      </c>
      <c r="B47" s="12">
        <v>0.53</v>
      </c>
      <c r="C47" s="47"/>
      <c r="D47" s="47"/>
      <c r="E47" s="48"/>
      <c r="F47" s="49"/>
      <c r="G47" s="49"/>
      <c r="H47" s="104"/>
      <c r="I47" s="104"/>
      <c r="K47" s="46">
        <f>IFERROR(VLOOKUP(C47,Tabels!$A$2:$B$7,2,FALSE),0)</f>
        <v>0</v>
      </c>
      <c r="L47" s="46">
        <f>IFERROR(VLOOKUP(D47,Tabels!$A$2:$B$7,2,FALSE),0)</f>
        <v>0</v>
      </c>
    </row>
    <row r="48" spans="1:12" x14ac:dyDescent="0.25">
      <c r="A48" s="13" t="s">
        <v>52</v>
      </c>
      <c r="B48" s="12">
        <v>0.33</v>
      </c>
      <c r="C48" s="47"/>
      <c r="D48" s="47"/>
      <c r="E48" s="48"/>
      <c r="F48" s="49"/>
      <c r="G48" s="49"/>
      <c r="H48" s="104"/>
      <c r="I48" s="104"/>
      <c r="K48" s="46">
        <f>IFERROR(VLOOKUP(C48,Tabels!$A$2:$B$7,2,FALSE),0)</f>
        <v>0</v>
      </c>
      <c r="L48" s="46">
        <f>IFERROR(VLOOKUP(D48,Tabels!$A$2:$B$7,2,FALSE),0)</f>
        <v>0</v>
      </c>
    </row>
    <row r="49" spans="1:12" x14ac:dyDescent="0.25">
      <c r="A49" s="13" t="s">
        <v>54</v>
      </c>
      <c r="B49" s="12">
        <v>0.33</v>
      </c>
      <c r="C49" s="47"/>
      <c r="D49" s="47"/>
      <c r="E49" s="48"/>
      <c r="F49" s="49"/>
      <c r="G49" s="49"/>
      <c r="H49" s="104"/>
      <c r="I49" s="104"/>
      <c r="K49" s="46">
        <f>IFERROR(VLOOKUP(C49,Tabels!$A$2:$B$7,2,FALSE),0)</f>
        <v>0</v>
      </c>
      <c r="L49" s="46">
        <f>IFERROR(VLOOKUP(D49,Tabels!$A$2:$B$7,2,FALSE),0)</f>
        <v>0</v>
      </c>
    </row>
    <row r="50" spans="1:12" x14ac:dyDescent="0.25">
      <c r="A50" s="13" t="s">
        <v>55</v>
      </c>
      <c r="B50" s="12">
        <v>0</v>
      </c>
      <c r="C50" s="47"/>
      <c r="D50" s="47"/>
      <c r="E50" s="48"/>
      <c r="F50" s="49"/>
      <c r="G50" s="49"/>
      <c r="H50" s="105"/>
      <c r="I50" s="105"/>
      <c r="K50" s="46">
        <f>IFERROR(VLOOKUP(C50,Tabels!$A$2:$B$7,2,FALSE),0)</f>
        <v>0</v>
      </c>
      <c r="L50" s="46">
        <f>IFERROR(VLOOKUP(D50,Tabels!$A$2:$B$7,2,FALSE),0)</f>
        <v>0</v>
      </c>
    </row>
    <row r="51" spans="1:12" x14ac:dyDescent="0.25">
      <c r="A51" s="30" t="s">
        <v>6</v>
      </c>
      <c r="B51" s="9" t="s">
        <v>189</v>
      </c>
      <c r="C51" s="27">
        <v>0</v>
      </c>
      <c r="D51" s="27">
        <v>0</v>
      </c>
      <c r="E51" s="22"/>
      <c r="F51" s="19"/>
      <c r="G51" s="19"/>
      <c r="H51" s="7" t="s">
        <v>202</v>
      </c>
      <c r="I51" s="7" t="s">
        <v>203</v>
      </c>
      <c r="K51" s="45">
        <v>2024</v>
      </c>
      <c r="L51" s="45">
        <v>2030</v>
      </c>
    </row>
    <row r="52" spans="1:12" x14ac:dyDescent="0.25">
      <c r="A52" s="13" t="s">
        <v>57</v>
      </c>
      <c r="B52" s="12">
        <v>0.6</v>
      </c>
      <c r="C52" s="47"/>
      <c r="D52" s="47"/>
      <c r="E52" s="48"/>
      <c r="F52" s="49"/>
      <c r="G52" s="49"/>
      <c r="H52" s="103"/>
      <c r="I52" s="103"/>
      <c r="K52" s="46">
        <f>IFERROR(VLOOKUP(C52,Tabels!$A$2:$B$7,2,FALSE),0)</f>
        <v>0</v>
      </c>
      <c r="L52" s="46">
        <f>IFERROR(VLOOKUP(D52,Tabels!$A$2:$B$7,2,FALSE),0)</f>
        <v>0</v>
      </c>
    </row>
    <row r="53" spans="1:12" x14ac:dyDescent="0.25">
      <c r="A53" s="13" t="s">
        <v>58</v>
      </c>
      <c r="B53" s="12">
        <v>7.0000000000000007E-2</v>
      </c>
      <c r="C53" s="47"/>
      <c r="D53" s="47"/>
      <c r="E53" s="48"/>
      <c r="F53" s="49"/>
      <c r="G53" s="49"/>
      <c r="H53" s="104"/>
      <c r="I53" s="104"/>
      <c r="K53" s="46">
        <f>IFERROR(VLOOKUP(C53,Tabels!$A$2:$B$7,2,FALSE),0)</f>
        <v>0</v>
      </c>
      <c r="L53" s="46">
        <f>IFERROR(VLOOKUP(D53,Tabels!$A$2:$B$7,2,FALSE),0)</f>
        <v>0</v>
      </c>
    </row>
    <row r="54" spans="1:12" x14ac:dyDescent="0.25">
      <c r="A54" s="13" t="s">
        <v>59</v>
      </c>
      <c r="B54" s="12">
        <v>0</v>
      </c>
      <c r="C54" s="47"/>
      <c r="D54" s="47"/>
      <c r="E54" s="48"/>
      <c r="F54" s="49"/>
      <c r="G54" s="49"/>
      <c r="H54" s="104"/>
      <c r="I54" s="104"/>
      <c r="K54" s="46">
        <f>IFERROR(VLOOKUP(C54,Tabels!$A$2:$B$7,2,FALSE),0)</f>
        <v>0</v>
      </c>
      <c r="L54" s="46">
        <f>IFERROR(VLOOKUP(D54,Tabels!$A$2:$B$7,2,FALSE),0)</f>
        <v>0</v>
      </c>
    </row>
    <row r="55" spans="1:12" x14ac:dyDescent="0.25">
      <c r="A55" s="13" t="s">
        <v>60</v>
      </c>
      <c r="B55" s="12">
        <v>0.2</v>
      </c>
      <c r="C55" s="47"/>
      <c r="D55" s="47"/>
      <c r="E55" s="48"/>
      <c r="F55" s="49"/>
      <c r="G55" s="49"/>
      <c r="H55" s="104"/>
      <c r="I55" s="104"/>
      <c r="K55" s="46">
        <f>IFERROR(VLOOKUP(C55,Tabels!$A$2:$B$7,2,FALSE),0)</f>
        <v>0</v>
      </c>
      <c r="L55" s="46">
        <f>IFERROR(VLOOKUP(D55,Tabels!$A$2:$B$7,2,FALSE),0)</f>
        <v>0</v>
      </c>
    </row>
    <row r="56" spans="1:12" x14ac:dyDescent="0.25">
      <c r="A56" s="13" t="s">
        <v>61</v>
      </c>
      <c r="B56" s="12">
        <v>7.0000000000000007E-2</v>
      </c>
      <c r="C56" s="47"/>
      <c r="D56" s="47"/>
      <c r="E56" s="48"/>
      <c r="F56" s="49"/>
      <c r="G56" s="49"/>
      <c r="H56" s="104"/>
      <c r="I56" s="104"/>
      <c r="K56" s="46">
        <f>IFERROR(VLOOKUP(C56,Tabels!$A$2:$B$7,2,FALSE),0)</f>
        <v>0</v>
      </c>
      <c r="L56" s="46">
        <f>IFERROR(VLOOKUP(D56,Tabels!$A$2:$B$7,2,FALSE),0)</f>
        <v>0</v>
      </c>
    </row>
    <row r="57" spans="1:12" x14ac:dyDescent="0.25">
      <c r="A57" s="13" t="s">
        <v>62</v>
      </c>
      <c r="B57" s="12">
        <v>0</v>
      </c>
      <c r="C57" s="47"/>
      <c r="D57" s="47"/>
      <c r="E57" s="48"/>
      <c r="F57" s="49"/>
      <c r="G57" s="49"/>
      <c r="H57" s="105"/>
      <c r="I57" s="105"/>
      <c r="K57" s="46">
        <f>IFERROR(VLOOKUP(C57,Tabels!$A$2:$B$7,2,FALSE),0)</f>
        <v>0</v>
      </c>
      <c r="L57" s="46">
        <f>IFERROR(VLOOKUP(D57,Tabels!$A$2:$B$7,2,FALSE),0)</f>
        <v>0</v>
      </c>
    </row>
    <row r="58" spans="1:12" x14ac:dyDescent="0.25">
      <c r="A58" s="30" t="s">
        <v>7</v>
      </c>
      <c r="B58" s="9" t="s">
        <v>189</v>
      </c>
      <c r="C58" s="27"/>
      <c r="D58" s="27"/>
      <c r="E58" s="22"/>
      <c r="F58" s="19"/>
      <c r="G58" s="19"/>
      <c r="H58" s="7" t="s">
        <v>204</v>
      </c>
      <c r="I58" s="7" t="s">
        <v>205</v>
      </c>
      <c r="K58" s="45">
        <v>2024</v>
      </c>
      <c r="L58" s="45">
        <v>2030</v>
      </c>
    </row>
    <row r="59" spans="1:12" x14ac:dyDescent="0.25">
      <c r="A59" s="13" t="s">
        <v>63</v>
      </c>
      <c r="B59" s="12">
        <v>0.73</v>
      </c>
      <c r="C59" s="47"/>
      <c r="D59" s="47"/>
      <c r="E59" s="48"/>
      <c r="F59" s="49"/>
      <c r="G59" s="49"/>
      <c r="H59" s="103"/>
      <c r="I59" s="103"/>
      <c r="K59" s="46">
        <f>IFERROR(VLOOKUP(C59,Tabels!$A$2:$B$7,2,FALSE),0)</f>
        <v>0</v>
      </c>
      <c r="L59" s="46">
        <f>IFERROR(VLOOKUP(D59,Tabels!$A$2:$B$7,2,FALSE),0)</f>
        <v>0</v>
      </c>
    </row>
    <row r="60" spans="1:12" x14ac:dyDescent="0.25">
      <c r="A60" s="13" t="s">
        <v>64</v>
      </c>
      <c r="B60" s="12">
        <v>0.4</v>
      </c>
      <c r="C60" s="47"/>
      <c r="D60" s="47"/>
      <c r="E60" s="48"/>
      <c r="F60" s="49"/>
      <c r="G60" s="49"/>
      <c r="H60" s="104"/>
      <c r="I60" s="104"/>
      <c r="K60" s="46">
        <f>IFERROR(VLOOKUP(C60,Tabels!$A$2:$B$7,2,FALSE),0)</f>
        <v>0</v>
      </c>
      <c r="L60" s="46">
        <f>IFERROR(VLOOKUP(D60,Tabels!$A$2:$B$7,2,FALSE),0)</f>
        <v>0</v>
      </c>
    </row>
    <row r="61" spans="1:12" x14ac:dyDescent="0.25">
      <c r="A61" s="13" t="s">
        <v>65</v>
      </c>
      <c r="B61" s="12">
        <v>0.53</v>
      </c>
      <c r="C61" s="47"/>
      <c r="D61" s="47"/>
      <c r="E61" s="48"/>
      <c r="F61" s="49"/>
      <c r="G61" s="49"/>
      <c r="H61" s="104"/>
      <c r="I61" s="104"/>
      <c r="K61" s="46">
        <f>IFERROR(VLOOKUP(C61,Tabels!$A$2:$B$7,2,FALSE),0)</f>
        <v>0</v>
      </c>
      <c r="L61" s="46">
        <f>IFERROR(VLOOKUP(D61,Tabels!$A$2:$B$7,2,FALSE),0)</f>
        <v>0</v>
      </c>
    </row>
    <row r="62" spans="1:12" x14ac:dyDescent="0.25">
      <c r="A62" s="13" t="s">
        <v>66</v>
      </c>
      <c r="B62" s="12">
        <v>0</v>
      </c>
      <c r="C62" s="47"/>
      <c r="D62" s="47"/>
      <c r="E62" s="48"/>
      <c r="F62" s="49"/>
      <c r="G62" s="49"/>
      <c r="H62" s="105"/>
      <c r="I62" s="105"/>
      <c r="K62" s="46">
        <f>IFERROR(VLOOKUP(C62,Tabels!$A$2:$B$7,2,FALSE),0)</f>
        <v>0</v>
      </c>
      <c r="L62" s="46">
        <f>IFERROR(VLOOKUP(D62,Tabels!$A$2:$B$7,2,FALSE),0)</f>
        <v>0</v>
      </c>
    </row>
    <row r="63" spans="1:12" x14ac:dyDescent="0.25">
      <c r="A63" s="30" t="s">
        <v>8</v>
      </c>
      <c r="B63" s="9" t="s">
        <v>189</v>
      </c>
      <c r="C63" s="27"/>
      <c r="D63" s="27"/>
      <c r="E63" s="22"/>
      <c r="F63" s="19"/>
      <c r="G63" s="19"/>
      <c r="H63" s="7" t="s">
        <v>199</v>
      </c>
      <c r="I63" s="7" t="s">
        <v>206</v>
      </c>
      <c r="K63" s="45">
        <v>2024</v>
      </c>
      <c r="L63" s="45">
        <v>2030</v>
      </c>
    </row>
    <row r="64" spans="1:12" x14ac:dyDescent="0.25">
      <c r="A64" s="13" t="s">
        <v>67</v>
      </c>
      <c r="B64" s="12">
        <v>0.2</v>
      </c>
      <c r="C64" s="47"/>
      <c r="D64" s="47"/>
      <c r="E64" s="48"/>
      <c r="F64" s="49"/>
      <c r="G64" s="49"/>
      <c r="H64" s="103"/>
      <c r="I64" s="103"/>
      <c r="K64" s="46">
        <f>IFERROR(VLOOKUP(C64,Tabels!$A$2:$B$7,2,FALSE),0)</f>
        <v>0</v>
      </c>
      <c r="L64" s="46">
        <f>IFERROR(VLOOKUP(D64,Tabels!$A$2:$B$7,2,FALSE),0)</f>
        <v>0</v>
      </c>
    </row>
    <row r="65" spans="1:12" x14ac:dyDescent="0.25">
      <c r="A65" s="13" t="s">
        <v>68</v>
      </c>
      <c r="B65" s="12">
        <v>0.13</v>
      </c>
      <c r="C65" s="47"/>
      <c r="D65" s="47"/>
      <c r="E65" s="48"/>
      <c r="F65" s="49"/>
      <c r="G65" s="49"/>
      <c r="H65" s="104"/>
      <c r="I65" s="104"/>
      <c r="K65" s="46">
        <f>IFERROR(VLOOKUP(C65,Tabels!$A$2:$B$7,2,FALSE),0)</f>
        <v>0</v>
      </c>
      <c r="L65" s="46">
        <f>IFERROR(VLOOKUP(D65,Tabels!$A$2:$B$7,2,FALSE),0)</f>
        <v>0</v>
      </c>
    </row>
    <row r="66" spans="1:12" x14ac:dyDescent="0.25">
      <c r="A66" s="13" t="s">
        <v>69</v>
      </c>
      <c r="B66" s="12">
        <v>0.13</v>
      </c>
      <c r="C66" s="47"/>
      <c r="D66" s="47"/>
      <c r="E66" s="48"/>
      <c r="F66" s="49"/>
      <c r="G66" s="49"/>
      <c r="H66" s="104"/>
      <c r="I66" s="104"/>
      <c r="K66" s="46">
        <f>IFERROR(VLOOKUP(C66,Tabels!$A$2:$B$7,2,FALSE),0)</f>
        <v>0</v>
      </c>
      <c r="L66" s="46">
        <f>IFERROR(VLOOKUP(D66,Tabels!$A$2:$B$7,2,FALSE),0)</f>
        <v>0</v>
      </c>
    </row>
    <row r="67" spans="1:12" x14ac:dyDescent="0.25">
      <c r="A67" s="13" t="s">
        <v>70</v>
      </c>
      <c r="B67" s="12">
        <v>0</v>
      </c>
      <c r="C67" s="47"/>
      <c r="D67" s="47"/>
      <c r="E67" s="48"/>
      <c r="F67" s="49"/>
      <c r="G67" s="49"/>
      <c r="H67" s="105"/>
      <c r="I67" s="105"/>
      <c r="K67" s="46">
        <f>IFERROR(VLOOKUP(C67,Tabels!$A$2:$B$7,2,FALSE),0)</f>
        <v>0</v>
      </c>
      <c r="L67" s="46">
        <f>IFERROR(VLOOKUP(D67,Tabels!$A$2:$B$7,2,FALSE),0)</f>
        <v>0</v>
      </c>
    </row>
    <row r="68" spans="1:12" x14ac:dyDescent="0.25">
      <c r="A68" s="30" t="s">
        <v>9</v>
      </c>
      <c r="B68" s="9" t="s">
        <v>189</v>
      </c>
      <c r="C68" s="27"/>
      <c r="D68" s="27"/>
      <c r="E68" s="22"/>
      <c r="F68" s="19"/>
      <c r="G68" s="19"/>
      <c r="H68" s="7" t="s">
        <v>207</v>
      </c>
      <c r="I68" s="7" t="s">
        <v>207</v>
      </c>
      <c r="K68" s="45">
        <v>2024</v>
      </c>
      <c r="L68" s="45">
        <v>2030</v>
      </c>
    </row>
    <row r="69" spans="1:12" x14ac:dyDescent="0.25">
      <c r="A69" s="13" t="s">
        <v>72</v>
      </c>
      <c r="B69" s="12">
        <v>7.0000000000000007E-2</v>
      </c>
      <c r="C69" s="47"/>
      <c r="D69" s="47"/>
      <c r="E69" s="48"/>
      <c r="F69" s="49"/>
      <c r="G69" s="49"/>
      <c r="H69" s="103"/>
      <c r="I69" s="103"/>
      <c r="K69" s="46">
        <f>IFERROR(VLOOKUP(C69,Tabels!$A$2:$B$7,2,FALSE),0)</f>
        <v>0</v>
      </c>
      <c r="L69" s="46">
        <f>IFERROR(VLOOKUP(D69,Tabels!$A$2:$B$7,2,FALSE),0)</f>
        <v>0</v>
      </c>
    </row>
    <row r="70" spans="1:12" x14ac:dyDescent="0.25">
      <c r="A70" s="13" t="s">
        <v>71</v>
      </c>
      <c r="B70" s="12">
        <v>0</v>
      </c>
      <c r="C70" s="47"/>
      <c r="D70" s="47"/>
      <c r="E70" s="48"/>
      <c r="F70" s="49"/>
      <c r="G70" s="49"/>
      <c r="H70" s="104"/>
      <c r="I70" s="104"/>
      <c r="K70" s="46">
        <f>IFERROR(VLOOKUP(C70,Tabels!$A$2:$B$7,2,FALSE),0)</f>
        <v>0</v>
      </c>
      <c r="L70" s="46">
        <f>IFERROR(VLOOKUP(D70,Tabels!$A$2:$B$7,2,FALSE),0)</f>
        <v>0</v>
      </c>
    </row>
    <row r="71" spans="1:12" x14ac:dyDescent="0.25">
      <c r="A71" s="13" t="s">
        <v>125</v>
      </c>
      <c r="B71" s="12">
        <v>0</v>
      </c>
      <c r="C71" s="47"/>
      <c r="D71" s="47"/>
      <c r="E71" s="48"/>
      <c r="F71" s="49"/>
      <c r="G71" s="49"/>
      <c r="H71" s="104"/>
      <c r="I71" s="104"/>
      <c r="K71" s="46">
        <f>IFERROR(VLOOKUP(C71,Tabels!$A$2:$B$7,2,FALSE),0)</f>
        <v>0</v>
      </c>
      <c r="L71" s="46">
        <f>IFERROR(VLOOKUP(D71,Tabels!$A$2:$B$7,2,FALSE),0)</f>
        <v>0</v>
      </c>
    </row>
    <row r="72" spans="1:12" x14ac:dyDescent="0.25">
      <c r="A72" s="13" t="s">
        <v>126</v>
      </c>
      <c r="B72" s="12">
        <v>7.0000000000000007E-2</v>
      </c>
      <c r="C72" s="47"/>
      <c r="D72" s="47"/>
      <c r="E72" s="48"/>
      <c r="F72" s="49"/>
      <c r="G72" s="49"/>
      <c r="H72" s="104"/>
      <c r="I72" s="104"/>
      <c r="K72" s="46">
        <f>IFERROR(VLOOKUP(C72,Tabels!$A$2:$B$7,2,FALSE),0)</f>
        <v>0</v>
      </c>
      <c r="L72" s="46">
        <f>IFERROR(VLOOKUP(D72,Tabels!$A$2:$B$7,2,FALSE),0)</f>
        <v>0</v>
      </c>
    </row>
    <row r="73" spans="1:12" x14ac:dyDescent="0.25">
      <c r="A73" s="13" t="s">
        <v>127</v>
      </c>
      <c r="B73" s="12">
        <v>0</v>
      </c>
      <c r="C73" s="47"/>
      <c r="D73" s="47"/>
      <c r="E73" s="48"/>
      <c r="F73" s="49"/>
      <c r="G73" s="49"/>
      <c r="H73" s="105"/>
      <c r="I73" s="105"/>
      <c r="K73" s="46">
        <f>IFERROR(VLOOKUP(C73,Tabels!$A$2:$B$7,2,FALSE),0)</f>
        <v>0</v>
      </c>
      <c r="L73" s="46">
        <f>IFERROR(VLOOKUP(D73,Tabels!$A$2:$B$7,2,FALSE),0)</f>
        <v>0</v>
      </c>
    </row>
    <row r="74" spans="1:12" x14ac:dyDescent="0.25">
      <c r="A74" s="30" t="s">
        <v>10</v>
      </c>
      <c r="B74" s="9" t="s">
        <v>189</v>
      </c>
      <c r="C74" s="27"/>
      <c r="D74" s="27"/>
      <c r="E74" s="22"/>
      <c r="F74" s="19"/>
      <c r="G74" s="19"/>
      <c r="H74" s="7" t="s">
        <v>208</v>
      </c>
      <c r="I74" s="7" t="s">
        <v>209</v>
      </c>
      <c r="K74" s="45">
        <v>2024</v>
      </c>
      <c r="L74" s="45">
        <v>2030</v>
      </c>
    </row>
    <row r="75" spans="1:12" x14ac:dyDescent="0.25">
      <c r="A75" s="13" t="s">
        <v>78</v>
      </c>
      <c r="B75" s="12">
        <v>0.67</v>
      </c>
      <c r="C75" s="47"/>
      <c r="D75" s="47"/>
      <c r="E75" s="48"/>
      <c r="F75" s="49"/>
      <c r="G75" s="49"/>
      <c r="H75" s="103"/>
      <c r="I75" s="103"/>
      <c r="K75" s="46">
        <f>IFERROR(VLOOKUP(C75,Tabels!$A$2:$B$7,2,FALSE),0)</f>
        <v>0</v>
      </c>
      <c r="L75" s="46">
        <f>IFERROR(VLOOKUP(D75,Tabels!$A$2:$B$7,2,FALSE),0)</f>
        <v>0</v>
      </c>
    </row>
    <row r="76" spans="1:12" x14ac:dyDescent="0.25">
      <c r="A76" s="13" t="s">
        <v>79</v>
      </c>
      <c r="B76" s="12">
        <v>0.47</v>
      </c>
      <c r="C76" s="47"/>
      <c r="D76" s="47"/>
      <c r="E76" s="48"/>
      <c r="F76" s="49"/>
      <c r="G76" s="49"/>
      <c r="H76" s="104"/>
      <c r="I76" s="104"/>
      <c r="K76" s="46">
        <f>IFERROR(VLOOKUP(C76,Tabels!$A$2:$B$7,2,FALSE),0)</f>
        <v>0</v>
      </c>
      <c r="L76" s="46">
        <f>IFERROR(VLOOKUP(D76,Tabels!$A$2:$B$7,2,FALSE),0)</f>
        <v>0</v>
      </c>
    </row>
    <row r="77" spans="1:12" x14ac:dyDescent="0.25">
      <c r="A77" s="13" t="s">
        <v>80</v>
      </c>
      <c r="B77" s="12">
        <v>0.13</v>
      </c>
      <c r="C77" s="47"/>
      <c r="D77" s="47"/>
      <c r="E77" s="48"/>
      <c r="F77" s="49"/>
      <c r="G77" s="49"/>
      <c r="H77" s="104"/>
      <c r="I77" s="104"/>
      <c r="K77" s="46">
        <f>IFERROR(VLOOKUP(C77,Tabels!$A$2:$B$7,2,FALSE),0)</f>
        <v>0</v>
      </c>
      <c r="L77" s="46">
        <f>IFERROR(VLOOKUP(D77,Tabels!$A$2:$B$7,2,FALSE),0)</f>
        <v>0</v>
      </c>
    </row>
    <row r="78" spans="1:12" x14ac:dyDescent="0.25">
      <c r="A78" s="13" t="s">
        <v>81</v>
      </c>
      <c r="B78" s="12">
        <v>0.13</v>
      </c>
      <c r="C78" s="47"/>
      <c r="D78" s="47"/>
      <c r="E78" s="48"/>
      <c r="F78" s="49"/>
      <c r="G78" s="49"/>
      <c r="H78" s="104"/>
      <c r="I78" s="104"/>
      <c r="K78" s="46">
        <f>IFERROR(VLOOKUP(C78,Tabels!$A$2:$B$7,2,FALSE),0)</f>
        <v>0</v>
      </c>
      <c r="L78" s="46">
        <f>IFERROR(VLOOKUP(D78,Tabels!$A$2:$B$7,2,FALSE),0)</f>
        <v>0</v>
      </c>
    </row>
    <row r="79" spans="1:12" x14ac:dyDescent="0.25">
      <c r="A79" s="13" t="s">
        <v>82</v>
      </c>
      <c r="B79" s="12">
        <v>0</v>
      </c>
      <c r="C79" s="47"/>
      <c r="D79" s="47"/>
      <c r="E79" s="48"/>
      <c r="F79" s="49"/>
      <c r="G79" s="49"/>
      <c r="H79" s="105"/>
      <c r="I79" s="105"/>
      <c r="K79" s="46">
        <f>IFERROR(VLOOKUP(C79,Tabels!$A$2:$B$7,2,FALSE),0)</f>
        <v>0</v>
      </c>
      <c r="L79" s="46">
        <f>IFERROR(VLOOKUP(D79,Tabels!$A$2:$B$7,2,FALSE),0)</f>
        <v>0</v>
      </c>
    </row>
    <row r="80" spans="1:12" x14ac:dyDescent="0.25">
      <c r="A80" s="16" t="s">
        <v>73</v>
      </c>
      <c r="B80" s="14"/>
      <c r="C80" s="27"/>
      <c r="D80" s="27"/>
      <c r="E80" s="15"/>
      <c r="F80" s="20"/>
      <c r="G80" s="20"/>
      <c r="H80" s="7" t="s">
        <v>210</v>
      </c>
      <c r="I80" s="7" t="s">
        <v>211</v>
      </c>
    </row>
    <row r="81" spans="1:9" ht="50.1" customHeight="1" x14ac:dyDescent="0.25">
      <c r="A81" s="38" t="s">
        <v>130</v>
      </c>
      <c r="B81" s="39"/>
      <c r="C81" s="39"/>
      <c r="D81" s="40"/>
      <c r="E81" s="41"/>
      <c r="F81" s="56">
        <f>SUM(F3:F79)</f>
        <v>0</v>
      </c>
      <c r="G81" s="56">
        <f>SUM(G3:G79)</f>
        <v>0</v>
      </c>
      <c r="H81" s="57">
        <f>SUM(H3:H79)</f>
        <v>0</v>
      </c>
      <c r="I81" s="57">
        <f>SUM(I3:I79)</f>
        <v>0</v>
      </c>
    </row>
  </sheetData>
  <sheetProtection sheet="1" objects="1" scenarios="1"/>
  <mergeCells count="24">
    <mergeCell ref="H3:H7"/>
    <mergeCell ref="I3:I7"/>
    <mergeCell ref="H9:H15"/>
    <mergeCell ref="I9:I15"/>
    <mergeCell ref="H17:H22"/>
    <mergeCell ref="I17:I22"/>
    <mergeCell ref="H24:H30"/>
    <mergeCell ref="I24:I30"/>
    <mergeCell ref="H32:H35"/>
    <mergeCell ref="I32:I35"/>
    <mergeCell ref="H37:H43"/>
    <mergeCell ref="I37:I43"/>
    <mergeCell ref="H45:H50"/>
    <mergeCell ref="I45:I50"/>
    <mergeCell ref="H52:H57"/>
    <mergeCell ref="I52:I57"/>
    <mergeCell ref="H75:H79"/>
    <mergeCell ref="I75:I79"/>
    <mergeCell ref="H59:H62"/>
    <mergeCell ref="I59:I62"/>
    <mergeCell ref="H64:H67"/>
    <mergeCell ref="I64:I67"/>
    <mergeCell ref="H69:H73"/>
    <mergeCell ref="I69:I7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A22BCA-207C-4F36-A755-72C64A10C785}">
          <x14:formula1>
            <xm:f>Tabels!$A$2:$A$5</xm:f>
          </x14:formula1>
          <xm:sqref>C64:D67 C59:D62 C52:D57 C45:D50 C37:D43 C32:D35 C17:D22 C9:D15 C24:D30 C69:D73 C3:D7 C75:D79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E0DD-01AE-4149-A673-7DF8892B4386}">
  <dimension ref="A1:J81"/>
  <sheetViews>
    <sheetView zoomScaleNormal="10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C37" sqref="C37"/>
    </sheetView>
  </sheetViews>
  <sheetFormatPr defaultColWidth="8.85546875" defaultRowHeight="15" x14ac:dyDescent="0.25"/>
  <cols>
    <col min="1" max="1" width="54.7109375" customWidth="1"/>
    <col min="2" max="2" width="21.5703125" customWidth="1"/>
    <col min="3" max="4" width="21.5703125" style="26" customWidth="1"/>
    <col min="5" max="5" width="38.5703125" style="21" customWidth="1"/>
    <col min="6" max="7" width="15.7109375" style="21" customWidth="1"/>
    <col min="9" max="10" width="8.85546875" style="46" customWidth="1"/>
  </cols>
  <sheetData>
    <row r="1" spans="1:10" s="10" customFormat="1" ht="44.1" customHeight="1" x14ac:dyDescent="0.25">
      <c r="A1" s="33"/>
      <c r="B1" s="34" t="s">
        <v>140</v>
      </c>
      <c r="C1" s="35" t="s">
        <v>32</v>
      </c>
      <c r="D1" s="35" t="s">
        <v>76</v>
      </c>
      <c r="E1" s="37" t="s">
        <v>128</v>
      </c>
      <c r="F1" s="37" t="s">
        <v>186</v>
      </c>
      <c r="G1" s="37" t="s">
        <v>187</v>
      </c>
      <c r="I1" s="43"/>
      <c r="J1" s="43"/>
    </row>
    <row r="2" spans="1:10" s="2" customFormat="1" x14ac:dyDescent="0.25">
      <c r="A2" s="6" t="s">
        <v>123</v>
      </c>
      <c r="B2" s="9" t="s">
        <v>23</v>
      </c>
      <c r="C2" s="24" t="s">
        <v>131</v>
      </c>
      <c r="D2" s="24" t="s">
        <v>77</v>
      </c>
      <c r="E2" s="19"/>
      <c r="F2" s="19"/>
      <c r="G2" s="19"/>
      <c r="I2" s="45">
        <v>2024</v>
      </c>
      <c r="J2" s="45">
        <v>2030</v>
      </c>
    </row>
    <row r="3" spans="1:10" x14ac:dyDescent="0.25">
      <c r="A3" s="1" t="s">
        <v>95</v>
      </c>
      <c r="B3" s="4">
        <v>0.8</v>
      </c>
      <c r="C3" s="53"/>
      <c r="D3" s="53"/>
      <c r="E3" s="54"/>
      <c r="F3" s="49"/>
      <c r="G3" s="49"/>
      <c r="I3" s="46">
        <f>IFERROR(VLOOKUP(C3,Tabels!$A$2:$B$7,2,FALSE),0)</f>
        <v>0</v>
      </c>
      <c r="J3" s="46">
        <f>IFERROR(VLOOKUP(D3,Tabels!$A$2:$B$7,2,FALSE),0)</f>
        <v>0</v>
      </c>
    </row>
    <row r="4" spans="1:10" x14ac:dyDescent="0.25">
      <c r="A4" s="1" t="s">
        <v>96</v>
      </c>
      <c r="B4" s="4">
        <v>0.73</v>
      </c>
      <c r="C4" s="53"/>
      <c r="D4" s="53"/>
      <c r="E4" s="54"/>
      <c r="F4" s="49"/>
      <c r="G4" s="49"/>
      <c r="I4" s="46">
        <f>IFERROR(VLOOKUP(C4,Tabels!$A$2:$B$7,2,FALSE),0)</f>
        <v>0</v>
      </c>
      <c r="J4" s="46">
        <f>IFERROR(VLOOKUP(D4,Tabels!$A$2:$B$7,2,FALSE),0)</f>
        <v>0</v>
      </c>
    </row>
    <row r="5" spans="1:10" x14ac:dyDescent="0.25">
      <c r="A5" s="1" t="s">
        <v>124</v>
      </c>
      <c r="B5" s="4">
        <v>0.73</v>
      </c>
      <c r="C5" s="53"/>
      <c r="D5" s="53"/>
      <c r="E5" s="54"/>
      <c r="F5" s="49"/>
      <c r="G5" s="49"/>
      <c r="I5" s="46">
        <f>IFERROR(VLOOKUP(C5,Tabels!$A$2:$B$7,2,FALSE),0)</f>
        <v>0</v>
      </c>
      <c r="J5" s="46">
        <f>IFERROR(VLOOKUP(D5,Tabels!$A$2:$B$7,2,FALSE),0)</f>
        <v>0</v>
      </c>
    </row>
    <row r="6" spans="1:10" x14ac:dyDescent="0.25">
      <c r="A6" s="1" t="s">
        <v>97</v>
      </c>
      <c r="B6" s="4">
        <v>0.73</v>
      </c>
      <c r="C6" s="53"/>
      <c r="D6" s="53"/>
      <c r="E6" s="54"/>
      <c r="F6" s="49"/>
      <c r="G6" s="49"/>
      <c r="I6" s="46">
        <f>IFERROR(VLOOKUP(C6,Tabels!$A$2:$B$7,2,FALSE),0)</f>
        <v>0</v>
      </c>
      <c r="J6" s="46">
        <f>IFERROR(VLOOKUP(D6,Tabels!$A$2:$B$7,2,FALSE),0)</f>
        <v>0</v>
      </c>
    </row>
    <row r="7" spans="1:10" s="2" customFormat="1" x14ac:dyDescent="0.25">
      <c r="A7" s="6" t="s">
        <v>98</v>
      </c>
      <c r="B7" s="9" t="s">
        <v>23</v>
      </c>
      <c r="C7" s="25"/>
      <c r="D7" s="25"/>
      <c r="E7" s="23"/>
      <c r="F7" s="19"/>
      <c r="G7" s="19"/>
      <c r="I7" s="45">
        <v>2024</v>
      </c>
      <c r="J7" s="45">
        <v>2030</v>
      </c>
    </row>
    <row r="8" spans="1:10" x14ac:dyDescent="0.25">
      <c r="A8" s="1" t="s">
        <v>99</v>
      </c>
      <c r="B8" s="5">
        <v>0.53</v>
      </c>
      <c r="C8" s="53"/>
      <c r="D8" s="53"/>
      <c r="E8" s="54"/>
      <c r="F8" s="49"/>
      <c r="G8" s="49"/>
      <c r="I8" s="46">
        <f>IFERROR(VLOOKUP(C8,Tabels!$A$2:$B$7,2,FALSE),0)</f>
        <v>0</v>
      </c>
      <c r="J8" s="46">
        <f>IFERROR(VLOOKUP(D8,Tabels!$A$2:$B$7,2,FALSE),0)</f>
        <v>0</v>
      </c>
    </row>
    <row r="9" spans="1:10" x14ac:dyDescent="0.25">
      <c r="A9" s="1" t="s">
        <v>100</v>
      </c>
      <c r="B9" s="5">
        <v>0.4</v>
      </c>
      <c r="C9" s="53"/>
      <c r="D9" s="53"/>
      <c r="E9" s="54"/>
      <c r="F9" s="49"/>
      <c r="G9" s="49"/>
      <c r="I9" s="46">
        <f>IFERROR(VLOOKUP(C9,Tabels!$A$2:$B$7,2,FALSE),0)</f>
        <v>0</v>
      </c>
      <c r="J9" s="46">
        <f>IFERROR(VLOOKUP(D9,Tabels!$A$2:$B$7,2,FALSE),0)</f>
        <v>0</v>
      </c>
    </row>
    <row r="10" spans="1:10" x14ac:dyDescent="0.25">
      <c r="A10" s="1" t="s">
        <v>101</v>
      </c>
      <c r="B10" s="5">
        <v>0.73</v>
      </c>
      <c r="C10" s="53"/>
      <c r="D10" s="53"/>
      <c r="E10" s="54"/>
      <c r="F10" s="49"/>
      <c r="G10" s="49"/>
      <c r="I10" s="46">
        <f>IFERROR(VLOOKUP(C10,Tabels!$A$2:$B$7,2,FALSE),0)</f>
        <v>0</v>
      </c>
      <c r="J10" s="46">
        <f>IFERROR(VLOOKUP(D10,Tabels!$A$2:$B$7,2,FALSE),0)</f>
        <v>0</v>
      </c>
    </row>
    <row r="11" spans="1:10" x14ac:dyDescent="0.25">
      <c r="A11" s="1" t="s">
        <v>102</v>
      </c>
      <c r="B11" s="5">
        <v>0.4</v>
      </c>
      <c r="C11" s="53"/>
      <c r="D11" s="53"/>
      <c r="E11" s="54"/>
      <c r="F11" s="49"/>
      <c r="G11" s="49"/>
      <c r="I11" s="46">
        <f>IFERROR(VLOOKUP(C11,Tabels!$A$2:$B$7,2,FALSE),0)</f>
        <v>0</v>
      </c>
      <c r="J11" s="46">
        <f>IFERROR(VLOOKUP(D11,Tabels!$A$2:$B$7,2,FALSE),0)</f>
        <v>0</v>
      </c>
    </row>
    <row r="12" spans="1:10" x14ac:dyDescent="0.25">
      <c r="A12" s="6" t="s">
        <v>103</v>
      </c>
      <c r="B12" s="9" t="s">
        <v>23</v>
      </c>
      <c r="C12" s="25"/>
      <c r="D12" s="25"/>
      <c r="E12" s="23"/>
      <c r="F12" s="19"/>
      <c r="G12" s="19"/>
      <c r="I12" s="45">
        <v>2024</v>
      </c>
      <c r="J12" s="45">
        <v>2030</v>
      </c>
    </row>
    <row r="13" spans="1:10" x14ac:dyDescent="0.25">
      <c r="A13" s="1" t="s">
        <v>104</v>
      </c>
      <c r="B13" s="4">
        <v>0.27</v>
      </c>
      <c r="C13" s="53"/>
      <c r="D13" s="53"/>
      <c r="E13" s="54"/>
      <c r="F13" s="49"/>
      <c r="G13" s="49"/>
      <c r="I13" s="46">
        <f>IFERROR(VLOOKUP(C13,Tabels!$A$2:$B$7,2,FALSE),0)</f>
        <v>0</v>
      </c>
      <c r="J13" s="46">
        <f>IFERROR(VLOOKUP(D13,Tabels!$A$2:$B$7,2,FALSE),0)</f>
        <v>0</v>
      </c>
    </row>
    <row r="14" spans="1:10" x14ac:dyDescent="0.25">
      <c r="A14" s="1" t="s">
        <v>105</v>
      </c>
      <c r="B14" s="4">
        <v>0.33</v>
      </c>
      <c r="C14" s="53"/>
      <c r="D14" s="53"/>
      <c r="E14" s="54"/>
      <c r="F14" s="49"/>
      <c r="G14" s="49"/>
      <c r="I14" s="46">
        <f>IFERROR(VLOOKUP(C14,Tabels!$A$2:$B$7,2,FALSE),0)</f>
        <v>0</v>
      </c>
      <c r="J14" s="46">
        <f>IFERROR(VLOOKUP(D14,Tabels!$A$2:$B$7,2,FALSE),0)</f>
        <v>0</v>
      </c>
    </row>
    <row r="15" spans="1:10" x14ac:dyDescent="0.25">
      <c r="A15" s="1" t="s">
        <v>106</v>
      </c>
      <c r="B15" s="4">
        <v>0.33</v>
      </c>
      <c r="C15" s="53"/>
      <c r="D15" s="53"/>
      <c r="E15" s="54"/>
      <c r="F15" s="49"/>
      <c r="G15" s="49"/>
      <c r="I15" s="46">
        <f>IFERROR(VLOOKUP(C15,Tabels!$A$2:$B$7,2,FALSE),0)</f>
        <v>0</v>
      </c>
      <c r="J15" s="46">
        <f>IFERROR(VLOOKUP(D15,Tabels!$A$2:$B$7,2,FALSE),0)</f>
        <v>0</v>
      </c>
    </row>
    <row r="16" spans="1:10" x14ac:dyDescent="0.25">
      <c r="A16" s="1" t="s">
        <v>107</v>
      </c>
      <c r="B16" s="4">
        <v>0.47</v>
      </c>
      <c r="C16" s="53"/>
      <c r="D16" s="53"/>
      <c r="E16" s="54"/>
      <c r="F16" s="49"/>
      <c r="G16" s="49"/>
      <c r="I16" s="46">
        <f>IFERROR(VLOOKUP(C16,Tabels!$A$2:$B$7,2,FALSE),0)</f>
        <v>0</v>
      </c>
      <c r="J16" s="46">
        <f>IFERROR(VLOOKUP(D16,Tabels!$A$2:$B$7,2,FALSE),0)</f>
        <v>0</v>
      </c>
    </row>
    <row r="17" spans="1:10" x14ac:dyDescent="0.25">
      <c r="A17" s="6" t="s">
        <v>108</v>
      </c>
      <c r="B17" s="9" t="s">
        <v>23</v>
      </c>
      <c r="C17" s="25"/>
      <c r="D17" s="25"/>
      <c r="E17" s="23"/>
      <c r="F17" s="19"/>
      <c r="G17" s="19"/>
      <c r="I17" s="45">
        <v>2024</v>
      </c>
      <c r="J17" s="45">
        <v>2030</v>
      </c>
    </row>
    <row r="18" spans="1:10" x14ac:dyDescent="0.25">
      <c r="A18" s="1" t="s">
        <v>109</v>
      </c>
      <c r="B18" s="11">
        <v>0.53</v>
      </c>
      <c r="C18" s="53"/>
      <c r="D18" s="53"/>
      <c r="E18" s="54"/>
      <c r="F18" s="49"/>
      <c r="G18" s="49"/>
      <c r="I18" s="46">
        <f>IFERROR(VLOOKUP(C18,Tabels!$A$2:$B$7,2,FALSE),0)</f>
        <v>0</v>
      </c>
      <c r="J18" s="46">
        <f>IFERROR(VLOOKUP(D18,Tabels!$A$2:$B$7,2,FALSE),0)</f>
        <v>0</v>
      </c>
    </row>
    <row r="19" spans="1:10" x14ac:dyDescent="0.25">
      <c r="A19" s="1" t="s">
        <v>110</v>
      </c>
      <c r="B19" s="11">
        <v>0.67</v>
      </c>
      <c r="C19" s="53"/>
      <c r="D19" s="53"/>
      <c r="E19" s="54"/>
      <c r="F19" s="49"/>
      <c r="G19" s="49"/>
      <c r="I19" s="46">
        <f>IFERROR(VLOOKUP(C19,Tabels!$A$2:$B$7,2,FALSE),0)</f>
        <v>0</v>
      </c>
      <c r="J19" s="46">
        <f>IFERROR(VLOOKUP(D19,Tabels!$A$2:$B$7,2,FALSE),0)</f>
        <v>0</v>
      </c>
    </row>
    <row r="20" spans="1:10" x14ac:dyDescent="0.25">
      <c r="A20" s="1" t="s">
        <v>111</v>
      </c>
      <c r="B20" s="11">
        <v>0.67</v>
      </c>
      <c r="C20" s="53"/>
      <c r="D20" s="53"/>
      <c r="E20" s="54"/>
      <c r="F20" s="49"/>
      <c r="G20" s="49"/>
      <c r="I20" s="46">
        <f>IFERROR(VLOOKUP(C20,Tabels!$A$2:$B$7,2,FALSE),0)</f>
        <v>0</v>
      </c>
      <c r="J20" s="46">
        <f>IFERROR(VLOOKUP(D20,Tabels!$A$2:$B$7,2,FALSE),0)</f>
        <v>0</v>
      </c>
    </row>
    <row r="21" spans="1:10" x14ac:dyDescent="0.25">
      <c r="A21" s="1" t="s">
        <v>112</v>
      </c>
      <c r="B21" s="11">
        <v>0.4</v>
      </c>
      <c r="C21" s="53"/>
      <c r="D21" s="53"/>
      <c r="E21" s="55"/>
      <c r="F21" s="52"/>
      <c r="G21" s="52"/>
      <c r="I21" s="46">
        <f>IFERROR(VLOOKUP(C21,Tabels!$A$2:$B$7,2,FALSE),0)</f>
        <v>0</v>
      </c>
      <c r="J21" s="46">
        <f>IFERROR(VLOOKUP(D21,Tabels!$A$2:$B$7,2,FALSE),0)</f>
        <v>0</v>
      </c>
    </row>
    <row r="22" spans="1:10" x14ac:dyDescent="0.25">
      <c r="A22" s="6" t="s">
        <v>113</v>
      </c>
      <c r="B22" s="9" t="s">
        <v>23</v>
      </c>
      <c r="C22" s="25"/>
      <c r="D22" s="25"/>
      <c r="E22" s="23"/>
      <c r="F22" s="19"/>
      <c r="G22" s="19"/>
      <c r="I22" s="45">
        <v>2024</v>
      </c>
      <c r="J22" s="45">
        <v>2030</v>
      </c>
    </row>
    <row r="23" spans="1:10" x14ac:dyDescent="0.25">
      <c r="A23" s="1" t="s">
        <v>114</v>
      </c>
      <c r="B23" s="12">
        <v>0.47</v>
      </c>
      <c r="C23" s="53"/>
      <c r="D23" s="53"/>
      <c r="E23" s="54"/>
      <c r="F23" s="49"/>
      <c r="G23" s="49"/>
      <c r="I23" s="46">
        <f>IFERROR(VLOOKUP(C23,Tabels!$A$2:$B$7,2,FALSE),0)</f>
        <v>0</v>
      </c>
      <c r="J23" s="46">
        <f>IFERROR(VLOOKUP(D23,Tabels!$A$2:$B$7,2,FALSE),0)</f>
        <v>0</v>
      </c>
    </row>
    <row r="24" spans="1:10" x14ac:dyDescent="0.25">
      <c r="A24" s="1" t="s">
        <v>115</v>
      </c>
      <c r="B24" s="12">
        <v>0.47</v>
      </c>
      <c r="C24" s="53"/>
      <c r="D24" s="53"/>
      <c r="E24" s="54"/>
      <c r="F24" s="49"/>
      <c r="G24" s="49"/>
      <c r="I24" s="46">
        <f>IFERROR(VLOOKUP(C24,Tabels!$A$2:$B$7,2,FALSE),0)</f>
        <v>0</v>
      </c>
      <c r="J24" s="46">
        <f>IFERROR(VLOOKUP(D24,Tabels!$A$2:$B$7,2,FALSE),0)</f>
        <v>0</v>
      </c>
    </row>
    <row r="25" spans="1:10" x14ac:dyDescent="0.25">
      <c r="A25" s="1" t="s">
        <v>116</v>
      </c>
      <c r="B25" s="12">
        <v>0.67</v>
      </c>
      <c r="C25" s="53"/>
      <c r="D25" s="53"/>
      <c r="E25" s="54"/>
      <c r="F25" s="49"/>
      <c r="G25" s="49"/>
      <c r="I25" s="46">
        <f>IFERROR(VLOOKUP(C25,Tabels!$A$2:$B$7,2,FALSE),0)</f>
        <v>0</v>
      </c>
      <c r="J25" s="46">
        <f>IFERROR(VLOOKUP(D25,Tabels!$A$2:$B$7,2,FALSE),0)</f>
        <v>0</v>
      </c>
    </row>
    <row r="26" spans="1:10" x14ac:dyDescent="0.25">
      <c r="A26" s="1" t="s">
        <v>117</v>
      </c>
      <c r="B26" s="12">
        <v>0.4</v>
      </c>
      <c r="C26" s="53"/>
      <c r="D26" s="53"/>
      <c r="E26" s="54"/>
      <c r="F26" s="49"/>
      <c r="G26" s="49"/>
      <c r="I26" s="46">
        <f>IFERROR(VLOOKUP(C26,Tabels!$A$2:$B$7,2,FALSE),0)</f>
        <v>0</v>
      </c>
      <c r="J26" s="46">
        <f>IFERROR(VLOOKUP(D26,Tabels!$A$2:$B$7,2,FALSE),0)</f>
        <v>0</v>
      </c>
    </row>
    <row r="27" spans="1:10" x14ac:dyDescent="0.25">
      <c r="A27" s="6" t="s">
        <v>118</v>
      </c>
      <c r="B27" s="9" t="s">
        <v>23</v>
      </c>
      <c r="C27" s="25"/>
      <c r="D27" s="25"/>
      <c r="E27" s="23"/>
      <c r="F27" s="19"/>
      <c r="G27" s="19"/>
      <c r="I27" s="45">
        <v>2024</v>
      </c>
      <c r="J27" s="45">
        <v>2030</v>
      </c>
    </row>
    <row r="28" spans="1:10" x14ac:dyDescent="0.25">
      <c r="A28" s="1" t="s">
        <v>119</v>
      </c>
      <c r="B28" s="12">
        <v>0.27</v>
      </c>
      <c r="C28" s="53"/>
      <c r="D28" s="53"/>
      <c r="E28" s="54"/>
      <c r="F28" s="49"/>
      <c r="G28" s="49"/>
      <c r="I28" s="46">
        <f>IFERROR(VLOOKUP(C28,Tabels!$A$2:$B$7,2,FALSE),0)</f>
        <v>0</v>
      </c>
      <c r="J28" s="46">
        <f>IFERROR(VLOOKUP(D28,Tabels!$A$2:$B$7,2,FALSE),0)</f>
        <v>0</v>
      </c>
    </row>
    <row r="29" spans="1:10" x14ac:dyDescent="0.25">
      <c r="A29" s="1" t="s">
        <v>120</v>
      </c>
      <c r="B29" s="12">
        <v>0.27</v>
      </c>
      <c r="C29" s="53"/>
      <c r="D29" s="53"/>
      <c r="E29" s="54"/>
      <c r="F29" s="49"/>
      <c r="G29" s="49"/>
      <c r="I29" s="46">
        <f>IFERROR(VLOOKUP(C29,Tabels!$A$2:$B$7,2,FALSE),0)</f>
        <v>0</v>
      </c>
      <c r="J29" s="46">
        <f>IFERROR(VLOOKUP(D29,Tabels!$A$2:$B$7,2,FALSE),0)</f>
        <v>0</v>
      </c>
    </row>
    <row r="30" spans="1:10" x14ac:dyDescent="0.25">
      <c r="A30" s="1" t="s">
        <v>121</v>
      </c>
      <c r="B30" s="12">
        <v>0.4</v>
      </c>
      <c r="C30" s="53"/>
      <c r="D30" s="53"/>
      <c r="E30" s="54"/>
      <c r="F30" s="49"/>
      <c r="G30" s="49"/>
      <c r="I30" s="46">
        <f>IFERROR(VLOOKUP(C30,Tabels!$A$2:$B$7,2,FALSE),0)</f>
        <v>0</v>
      </c>
      <c r="J30" s="46">
        <f>IFERROR(VLOOKUP(D30,Tabels!$A$2:$B$7,2,FALSE),0)</f>
        <v>0</v>
      </c>
    </row>
    <row r="31" spans="1:10" x14ac:dyDescent="0.25">
      <c r="A31" s="1" t="s">
        <v>122</v>
      </c>
      <c r="B31" s="12">
        <v>0.2</v>
      </c>
      <c r="C31" s="53"/>
      <c r="D31" s="53"/>
      <c r="E31" s="54"/>
      <c r="F31" s="49"/>
      <c r="G31" s="49"/>
      <c r="I31" s="46">
        <f>IFERROR(VLOOKUP(C31,Tabels!$A$2:$B$7,2,FALSE),0)</f>
        <v>0</v>
      </c>
      <c r="J31" s="46">
        <f>IFERROR(VLOOKUP(D31,Tabels!$A$2:$B$7,2,FALSE),0)</f>
        <v>0</v>
      </c>
    </row>
    <row r="32" spans="1:10" x14ac:dyDescent="0.25">
      <c r="A32" s="16" t="s">
        <v>73</v>
      </c>
      <c r="B32" s="14"/>
      <c r="C32" s="25"/>
      <c r="D32" s="25"/>
      <c r="E32" s="20"/>
      <c r="F32" s="20"/>
      <c r="G32" s="20"/>
    </row>
    <row r="33" spans="1:7" ht="50.1" customHeight="1" x14ac:dyDescent="0.25">
      <c r="A33" s="109" t="s">
        <v>129</v>
      </c>
      <c r="B33" s="110"/>
      <c r="C33" s="110"/>
      <c r="D33" s="111"/>
      <c r="E33" s="42"/>
      <c r="F33" s="58">
        <f>SUM(F3:F31)</f>
        <v>0</v>
      </c>
      <c r="G33" s="58">
        <f>SUM(G3:G31)</f>
        <v>0</v>
      </c>
    </row>
    <row r="81" spans="7:7" x14ac:dyDescent="0.25">
      <c r="G81" s="21">
        <f>SUM(G3:G79)</f>
        <v>0</v>
      </c>
    </row>
  </sheetData>
  <sheetProtection sheet="1" objects="1" scenarios="1"/>
  <mergeCells count="1">
    <mergeCell ref="A33:D3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E6A86E-013E-4AFF-9F3E-51F4FE872FBE}">
          <x14:formula1>
            <xm:f>Tabels!$A$2:$A$5</xm:f>
          </x14:formula1>
          <xm:sqref>C23:D26 C18:D21 C13:D16 C8:D11 C3:D6 C28:D31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B50C-BA73-46A5-B753-CA8B7D352A03}">
  <dimension ref="B1:Z67"/>
  <sheetViews>
    <sheetView zoomScale="70" zoomScaleNormal="70" workbookViewId="0">
      <pane ySplit="1" topLeftCell="A2" activePane="bottomLeft" state="frozen"/>
      <selection pane="bottomLeft" activeCell="AL68" sqref="AL68"/>
    </sheetView>
  </sheetViews>
  <sheetFormatPr defaultColWidth="8.5703125" defaultRowHeight="15" x14ac:dyDescent="0.25"/>
  <cols>
    <col min="1" max="1" width="2.140625" style="3" customWidth="1"/>
    <col min="2" max="11" width="8.5703125" style="3"/>
    <col min="12" max="12" width="1.85546875" style="3" customWidth="1"/>
    <col min="13" max="22" width="8.5703125" style="3"/>
    <col min="23" max="23" width="2.42578125" style="3" customWidth="1"/>
    <col min="24" max="16384" width="8.5703125" style="3"/>
  </cols>
  <sheetData>
    <row r="1" spans="2:26" ht="52.5" customHeight="1" x14ac:dyDescent="0.25">
      <c r="B1" s="112" t="s">
        <v>138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67" ht="5.45" customHeight="1" x14ac:dyDescent="0.25"/>
  </sheetData>
  <sheetProtection sheet="1" objects="1" scenarios="1" selectLockedCells="1" selectUnlockedCells="1"/>
  <mergeCells count="1">
    <mergeCell ref="B1:Z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0293-AA93-46AA-8A81-25047C21E547}">
  <dimension ref="A1:H16"/>
  <sheetViews>
    <sheetView zoomScaleNormal="100" workbookViewId="0">
      <selection activeCell="E24" sqref="E24"/>
    </sheetView>
  </sheetViews>
  <sheetFormatPr defaultColWidth="8.85546875" defaultRowHeight="15" x14ac:dyDescent="0.25"/>
  <cols>
    <col min="1" max="1" width="42.140625" bestFit="1" customWidth="1"/>
    <col min="2" max="2" width="15.7109375" style="17" customWidth="1"/>
    <col min="3" max="3" width="6.5703125" customWidth="1"/>
    <col min="4" max="5" width="15.7109375" style="17" customWidth="1"/>
    <col min="6" max="6" width="15.7109375" style="44" customWidth="1"/>
    <col min="7" max="7" width="15.7109375" style="17" customWidth="1"/>
    <col min="8" max="8" width="13.140625" bestFit="1" customWidth="1"/>
  </cols>
  <sheetData>
    <row r="1" spans="1:8" ht="21.95" customHeight="1" x14ac:dyDescent="0.25">
      <c r="A1" s="114" t="s">
        <v>179</v>
      </c>
      <c r="B1" s="113" t="s">
        <v>87</v>
      </c>
      <c r="C1" s="114" t="s">
        <v>86</v>
      </c>
      <c r="D1" s="113" t="s">
        <v>213</v>
      </c>
      <c r="E1" s="113" t="s">
        <v>212</v>
      </c>
      <c r="F1" s="115" t="s">
        <v>167</v>
      </c>
      <c r="G1" s="113" t="s">
        <v>142</v>
      </c>
    </row>
    <row r="2" spans="1:8" ht="21.95" customHeight="1" x14ac:dyDescent="0.25">
      <c r="A2" s="114"/>
      <c r="B2" s="113"/>
      <c r="C2" s="114"/>
      <c r="D2" s="113"/>
      <c r="E2" s="113"/>
      <c r="F2" s="115"/>
      <c r="G2" s="113"/>
    </row>
    <row r="3" spans="1:8" x14ac:dyDescent="0.25">
      <c r="A3" s="59" t="s">
        <v>170</v>
      </c>
      <c r="B3" s="60"/>
      <c r="C3" s="61"/>
      <c r="D3" s="60"/>
      <c r="E3" s="60"/>
      <c r="F3" s="62"/>
      <c r="G3" s="60"/>
    </row>
    <row r="4" spans="1:8" x14ac:dyDescent="0.25">
      <c r="A4" s="63" t="s">
        <v>181</v>
      </c>
      <c r="B4" s="69"/>
      <c r="C4" s="64" t="s">
        <v>182</v>
      </c>
      <c r="D4" s="71"/>
      <c r="E4" s="72">
        <f t="shared" ref="E4:E5" si="0">+B4*D4</f>
        <v>0</v>
      </c>
      <c r="F4" s="66">
        <v>2.0899999999999998E-3</v>
      </c>
      <c r="G4" s="65">
        <f t="shared" ref="G4:G12" si="1">+B4*F4</f>
        <v>0</v>
      </c>
    </row>
    <row r="5" spans="1:8" x14ac:dyDescent="0.25">
      <c r="A5" s="63" t="s">
        <v>183</v>
      </c>
      <c r="B5" s="69"/>
      <c r="C5" s="64" t="s">
        <v>182</v>
      </c>
      <c r="D5" s="71"/>
      <c r="E5" s="72">
        <f t="shared" si="0"/>
        <v>0</v>
      </c>
      <c r="F5" s="66">
        <v>3.8000000000000002E-4</v>
      </c>
      <c r="G5" s="65">
        <f t="shared" si="1"/>
        <v>0</v>
      </c>
    </row>
    <row r="6" spans="1:8" x14ac:dyDescent="0.25">
      <c r="A6" s="63" t="s">
        <v>175</v>
      </c>
      <c r="B6" s="69"/>
      <c r="C6" s="64" t="s">
        <v>180</v>
      </c>
      <c r="D6" s="71"/>
      <c r="E6" s="72">
        <f>+B6*D6</f>
        <v>0</v>
      </c>
      <c r="F6" s="66">
        <v>2.8500000000000001E-3</v>
      </c>
      <c r="G6" s="65">
        <f t="shared" si="1"/>
        <v>0</v>
      </c>
      <c r="H6" s="29"/>
    </row>
    <row r="7" spans="1:8" x14ac:dyDescent="0.25">
      <c r="A7" s="63" t="s">
        <v>176</v>
      </c>
      <c r="B7" s="69"/>
      <c r="C7" s="64" t="s">
        <v>180</v>
      </c>
      <c r="D7" s="71"/>
      <c r="E7" s="72">
        <f t="shared" ref="E7:E12" si="2">+B7*D7</f>
        <v>0</v>
      </c>
      <c r="F7" s="66">
        <v>3.0200000000000001E-3</v>
      </c>
      <c r="G7" s="65">
        <f t="shared" si="1"/>
        <v>0</v>
      </c>
    </row>
    <row r="8" spans="1:8" x14ac:dyDescent="0.25">
      <c r="A8" s="63" t="s">
        <v>172</v>
      </c>
      <c r="B8" s="69"/>
      <c r="C8" s="64" t="s">
        <v>180</v>
      </c>
      <c r="D8" s="71"/>
      <c r="E8" s="72">
        <f t="shared" si="2"/>
        <v>0</v>
      </c>
      <c r="F8" s="66">
        <v>1.6999999999999999E-3</v>
      </c>
      <c r="G8" s="65">
        <f t="shared" si="1"/>
        <v>0</v>
      </c>
    </row>
    <row r="9" spans="1:8" x14ac:dyDescent="0.25">
      <c r="A9" s="67" t="s">
        <v>173</v>
      </c>
      <c r="B9" s="69"/>
      <c r="C9" s="64" t="s">
        <v>85</v>
      </c>
      <c r="D9" s="71"/>
      <c r="E9" s="72">
        <f t="shared" si="2"/>
        <v>0</v>
      </c>
      <c r="F9" s="66">
        <v>2.8649999999999999E-3</v>
      </c>
      <c r="G9" s="65">
        <f t="shared" si="1"/>
        <v>0</v>
      </c>
    </row>
    <row r="10" spans="1:8" x14ac:dyDescent="0.25">
      <c r="A10" s="67" t="s">
        <v>177</v>
      </c>
      <c r="B10" s="69"/>
      <c r="C10" s="64" t="s">
        <v>180</v>
      </c>
      <c r="D10" s="71"/>
      <c r="E10" s="72">
        <f t="shared" si="2"/>
        <v>0</v>
      </c>
      <c r="F10" s="66">
        <v>1.0549999999999999E-3</v>
      </c>
      <c r="G10" s="65">
        <f t="shared" si="1"/>
        <v>0</v>
      </c>
    </row>
    <row r="11" spans="1:8" x14ac:dyDescent="0.25">
      <c r="A11" s="67" t="s">
        <v>178</v>
      </c>
      <c r="B11" s="69"/>
      <c r="C11" s="64" t="s">
        <v>180</v>
      </c>
      <c r="D11" s="71"/>
      <c r="E11" s="72">
        <f t="shared" si="2"/>
        <v>0</v>
      </c>
      <c r="F11" s="66">
        <v>1.4350000000000001E-3</v>
      </c>
      <c r="G11" s="65">
        <f t="shared" si="1"/>
        <v>0</v>
      </c>
    </row>
    <row r="12" spans="1:8" x14ac:dyDescent="0.25">
      <c r="A12" s="67" t="s">
        <v>174</v>
      </c>
      <c r="B12" s="69"/>
      <c r="C12" s="64" t="s">
        <v>85</v>
      </c>
      <c r="D12" s="71"/>
      <c r="E12" s="72">
        <f t="shared" si="2"/>
        <v>0</v>
      </c>
      <c r="F12" s="66">
        <v>2.3400000000000001E-3</v>
      </c>
      <c r="G12" s="65">
        <f t="shared" si="1"/>
        <v>0</v>
      </c>
    </row>
    <row r="13" spans="1:8" x14ac:dyDescent="0.25">
      <c r="A13" s="68" t="s">
        <v>171</v>
      </c>
      <c r="B13" s="60"/>
      <c r="C13" s="61"/>
      <c r="D13" s="60"/>
      <c r="E13" s="73"/>
      <c r="F13" s="62"/>
      <c r="G13" s="60"/>
    </row>
    <row r="14" spans="1:8" x14ac:dyDescent="0.25">
      <c r="A14" s="67" t="s">
        <v>168</v>
      </c>
      <c r="B14" s="69"/>
      <c r="C14" s="64" t="s">
        <v>141</v>
      </c>
      <c r="D14" s="71"/>
      <c r="E14" s="72">
        <f>+B14*D14</f>
        <v>0</v>
      </c>
      <c r="F14" s="66">
        <v>6.9999999999999999E-4</v>
      </c>
      <c r="G14" s="65">
        <f>+B14*F14</f>
        <v>0</v>
      </c>
    </row>
    <row r="15" spans="1:8" x14ac:dyDescent="0.25">
      <c r="A15" s="67" t="s">
        <v>169</v>
      </c>
      <c r="B15" s="69"/>
      <c r="C15" s="64" t="s">
        <v>141</v>
      </c>
      <c r="D15" s="71"/>
      <c r="E15" s="72">
        <f t="shared" ref="E15" si="3">+B15*D15</f>
        <v>0</v>
      </c>
      <c r="F15" s="66">
        <v>5.0000000000000002E-5</v>
      </c>
      <c r="G15" s="65">
        <f>+B15*F15</f>
        <v>0</v>
      </c>
    </row>
    <row r="16" spans="1:8" s="81" customFormat="1" ht="44.1" customHeight="1" x14ac:dyDescent="0.25">
      <c r="A16" s="77" t="s">
        <v>88</v>
      </c>
      <c r="B16" s="78"/>
      <c r="C16" s="77"/>
      <c r="D16" s="78"/>
      <c r="E16" s="79">
        <f>SUM(E3:E15)</f>
        <v>0</v>
      </c>
      <c r="F16" s="80"/>
      <c r="G16" s="78">
        <f>SUM(G3:G15)</f>
        <v>0</v>
      </c>
    </row>
  </sheetData>
  <sheetProtection sheet="1" objects="1" scenarios="1"/>
  <mergeCells count="7"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764F-860A-4DAF-A2A2-87EFCC4F6475}">
  <dimension ref="A1:K15"/>
  <sheetViews>
    <sheetView workbookViewId="0">
      <selection activeCell="G48" sqref="G48"/>
    </sheetView>
  </sheetViews>
  <sheetFormatPr defaultColWidth="8.85546875" defaultRowHeight="15" x14ac:dyDescent="0.25"/>
  <cols>
    <col min="1" max="1" width="35.7109375" customWidth="1"/>
    <col min="2" max="2" width="8.5703125" customWidth="1"/>
    <col min="3" max="5" width="15.5703125" customWidth="1"/>
    <col min="6" max="6" width="2.140625" customWidth="1"/>
    <col min="7" max="7" width="35.7109375" customWidth="1"/>
    <col min="8" max="8" width="8.5703125" customWidth="1"/>
    <col min="9" max="11" width="15.5703125" customWidth="1"/>
  </cols>
  <sheetData>
    <row r="1" spans="1:11" s="76" customFormat="1" ht="44.1" customHeight="1" x14ac:dyDescent="0.25">
      <c r="A1" s="33" t="s">
        <v>146</v>
      </c>
      <c r="B1" s="33" t="s">
        <v>162</v>
      </c>
      <c r="C1" s="70" t="s">
        <v>143</v>
      </c>
      <c r="D1" s="84" t="s">
        <v>84</v>
      </c>
      <c r="E1" s="84" t="s">
        <v>144</v>
      </c>
      <c r="G1" s="33" t="s">
        <v>147</v>
      </c>
      <c r="H1" s="33" t="s">
        <v>162</v>
      </c>
      <c r="I1" s="70" t="s">
        <v>143</v>
      </c>
      <c r="J1" s="84" t="s">
        <v>84</v>
      </c>
      <c r="K1" s="84" t="s">
        <v>144</v>
      </c>
    </row>
    <row r="2" spans="1:11" x14ac:dyDescent="0.25">
      <c r="A2" s="63" t="s">
        <v>214</v>
      </c>
      <c r="B2" s="63" t="s">
        <v>157</v>
      </c>
      <c r="C2" s="82">
        <f>+'Energy Consumption'!G16</f>
        <v>0</v>
      </c>
      <c r="D2" s="65">
        <v>1</v>
      </c>
      <c r="E2" s="65">
        <f t="shared" ref="E2:E7" si="0">+C2*D2</f>
        <v>0</v>
      </c>
      <c r="G2" s="63" t="s">
        <v>214</v>
      </c>
      <c r="H2" s="63" t="s">
        <v>157</v>
      </c>
      <c r="I2" s="69"/>
      <c r="J2" s="65">
        <v>1</v>
      </c>
      <c r="K2" s="65">
        <f t="shared" ref="K2:K11" si="1">+I2*J2</f>
        <v>0</v>
      </c>
    </row>
    <row r="3" spans="1:11" x14ac:dyDescent="0.25">
      <c r="A3" s="63" t="s">
        <v>148</v>
      </c>
      <c r="B3" s="63" t="s">
        <v>157</v>
      </c>
      <c r="C3" s="69"/>
      <c r="D3" s="65">
        <v>1</v>
      </c>
      <c r="E3" s="65">
        <f t="shared" si="0"/>
        <v>0</v>
      </c>
      <c r="G3" s="63" t="s">
        <v>148</v>
      </c>
      <c r="H3" s="63" t="s">
        <v>157</v>
      </c>
      <c r="I3" s="69"/>
      <c r="J3" s="65">
        <v>1</v>
      </c>
      <c r="K3" s="65">
        <f t="shared" si="1"/>
        <v>0</v>
      </c>
    </row>
    <row r="4" spans="1:11" x14ac:dyDescent="0.25">
      <c r="A4" s="63" t="s">
        <v>149</v>
      </c>
      <c r="B4" s="63" t="s">
        <v>158</v>
      </c>
      <c r="C4" s="69"/>
      <c r="D4" s="65">
        <v>28</v>
      </c>
      <c r="E4" s="65">
        <f t="shared" si="0"/>
        <v>0</v>
      </c>
      <c r="G4" s="63" t="s">
        <v>149</v>
      </c>
      <c r="H4" s="63" t="s">
        <v>158</v>
      </c>
      <c r="I4" s="69"/>
      <c r="J4" s="65">
        <v>28</v>
      </c>
      <c r="K4" s="65">
        <f t="shared" si="1"/>
        <v>0</v>
      </c>
    </row>
    <row r="5" spans="1:11" x14ac:dyDescent="0.25">
      <c r="A5" s="63" t="s">
        <v>150</v>
      </c>
      <c r="B5" s="63" t="s">
        <v>159</v>
      </c>
      <c r="C5" s="69"/>
      <c r="D5" s="65">
        <v>265</v>
      </c>
      <c r="E5" s="65">
        <f t="shared" si="0"/>
        <v>0</v>
      </c>
      <c r="G5" s="63" t="s">
        <v>150</v>
      </c>
      <c r="H5" s="63" t="s">
        <v>159</v>
      </c>
      <c r="I5" s="69"/>
      <c r="J5" s="65">
        <v>265</v>
      </c>
      <c r="K5" s="65">
        <f t="shared" si="1"/>
        <v>0</v>
      </c>
    </row>
    <row r="6" spans="1:11" x14ac:dyDescent="0.25">
      <c r="A6" s="63" t="s">
        <v>151</v>
      </c>
      <c r="B6" s="63" t="s">
        <v>160</v>
      </c>
      <c r="C6" s="69"/>
      <c r="D6" s="65">
        <v>23500</v>
      </c>
      <c r="E6" s="65">
        <f t="shared" si="0"/>
        <v>0</v>
      </c>
      <c r="G6" s="63" t="s">
        <v>151</v>
      </c>
      <c r="H6" s="63" t="s">
        <v>160</v>
      </c>
      <c r="I6" s="69"/>
      <c r="J6" s="65">
        <v>23500</v>
      </c>
      <c r="K6" s="65">
        <f t="shared" si="1"/>
        <v>0</v>
      </c>
    </row>
    <row r="7" spans="1:11" x14ac:dyDescent="0.25">
      <c r="A7" s="63" t="s">
        <v>152</v>
      </c>
      <c r="B7" s="63" t="s">
        <v>161</v>
      </c>
      <c r="C7" s="69"/>
      <c r="D7" s="83">
        <v>16100</v>
      </c>
      <c r="E7" s="65">
        <f t="shared" si="0"/>
        <v>0</v>
      </c>
      <c r="G7" s="63" t="s">
        <v>152</v>
      </c>
      <c r="H7" s="63" t="s">
        <v>161</v>
      </c>
      <c r="I7" s="69"/>
      <c r="J7" s="83">
        <v>16100</v>
      </c>
      <c r="K7" s="65">
        <f t="shared" si="1"/>
        <v>0</v>
      </c>
    </row>
    <row r="8" spans="1:11" x14ac:dyDescent="0.25">
      <c r="A8" s="63" t="s">
        <v>153</v>
      </c>
      <c r="B8" s="85"/>
      <c r="C8" s="69"/>
      <c r="D8" s="86"/>
      <c r="E8" s="65">
        <f t="shared" ref="E8:E11" si="2">+C8*D8</f>
        <v>0</v>
      </c>
      <c r="G8" s="63" t="s">
        <v>153</v>
      </c>
      <c r="H8" s="85"/>
      <c r="I8" s="69"/>
      <c r="J8" s="86"/>
      <c r="K8" s="65">
        <f t="shared" si="1"/>
        <v>0</v>
      </c>
    </row>
    <row r="9" spans="1:11" x14ac:dyDescent="0.25">
      <c r="A9" s="63" t="s">
        <v>154</v>
      </c>
      <c r="B9" s="85"/>
      <c r="C9" s="69"/>
      <c r="D9" s="86"/>
      <c r="E9" s="65">
        <f t="shared" si="2"/>
        <v>0</v>
      </c>
      <c r="G9" s="63" t="s">
        <v>154</v>
      </c>
      <c r="H9" s="85"/>
      <c r="I9" s="69"/>
      <c r="J9" s="86"/>
      <c r="K9" s="65">
        <f t="shared" si="1"/>
        <v>0</v>
      </c>
    </row>
    <row r="10" spans="1:11" x14ac:dyDescent="0.25">
      <c r="A10" s="63" t="s">
        <v>155</v>
      </c>
      <c r="B10" s="85"/>
      <c r="C10" s="69"/>
      <c r="D10" s="86"/>
      <c r="E10" s="65">
        <f t="shared" si="2"/>
        <v>0</v>
      </c>
      <c r="G10" s="63" t="s">
        <v>155</v>
      </c>
      <c r="H10" s="85"/>
      <c r="I10" s="69"/>
      <c r="J10" s="86"/>
      <c r="K10" s="65">
        <f t="shared" si="1"/>
        <v>0</v>
      </c>
    </row>
    <row r="11" spans="1:11" x14ac:dyDescent="0.25">
      <c r="A11" s="63" t="s">
        <v>156</v>
      </c>
      <c r="B11" s="85"/>
      <c r="C11" s="69"/>
      <c r="D11" s="86"/>
      <c r="E11" s="65">
        <f t="shared" si="2"/>
        <v>0</v>
      </c>
      <c r="G11" s="63" t="s">
        <v>156</v>
      </c>
      <c r="H11" s="85"/>
      <c r="I11" s="69"/>
      <c r="J11" s="86"/>
      <c r="K11" s="65">
        <f t="shared" si="1"/>
        <v>0</v>
      </c>
    </row>
    <row r="12" spans="1:11" x14ac:dyDescent="0.25">
      <c r="A12" s="61" t="s">
        <v>73</v>
      </c>
      <c r="B12" s="61"/>
      <c r="C12" s="60"/>
      <c r="D12" s="60"/>
      <c r="E12" s="60">
        <f>SUM(E2:E11)</f>
        <v>0</v>
      </c>
      <c r="G12" s="61" t="s">
        <v>73</v>
      </c>
      <c r="H12" s="61"/>
      <c r="I12" s="60"/>
      <c r="J12" s="60"/>
      <c r="K12" s="60">
        <f>SUM(K2:K11)</f>
        <v>0</v>
      </c>
    </row>
    <row r="14" spans="1:11" s="10" customFormat="1" ht="33" customHeight="1" x14ac:dyDescent="0.25">
      <c r="A14" s="74" t="s">
        <v>83</v>
      </c>
      <c r="B14" s="74"/>
      <c r="C14" s="84" t="s">
        <v>144</v>
      </c>
      <c r="D14" s="84" t="s">
        <v>145</v>
      </c>
      <c r="E14" s="84" t="s">
        <v>212</v>
      </c>
      <c r="H14" s="43"/>
    </row>
    <row r="15" spans="1:11" ht="33" customHeight="1" x14ac:dyDescent="0.25">
      <c r="A15" s="74" t="s">
        <v>94</v>
      </c>
      <c r="B15" s="74"/>
      <c r="C15" s="89">
        <f>+E12+K12</f>
        <v>0</v>
      </c>
      <c r="D15" s="87"/>
      <c r="E15" s="75">
        <f>+C15*D15</f>
        <v>0</v>
      </c>
      <c r="G15" s="88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4371-98BE-47AC-8080-2A764BAE5355}">
  <dimension ref="A1:AK81"/>
  <sheetViews>
    <sheetView workbookViewId="0">
      <selection activeCell="C21" sqref="C21"/>
    </sheetView>
  </sheetViews>
  <sheetFormatPr defaultColWidth="8.85546875" defaultRowHeight="15" x14ac:dyDescent="0.25"/>
  <cols>
    <col min="1" max="3" width="35.7109375" style="18" customWidth="1"/>
    <col min="4" max="4" width="2" customWidth="1"/>
    <col min="5" max="5" width="22.5703125" customWidth="1"/>
    <col min="6" max="6" width="1.85546875" customWidth="1"/>
    <col min="7" max="8" width="22.5703125" customWidth="1"/>
    <col min="9" max="37" width="8.85546875" style="98"/>
  </cols>
  <sheetData>
    <row r="1" spans="1:37" ht="39.950000000000003" customHeight="1" x14ac:dyDescent="0.25">
      <c r="A1" s="116" t="s">
        <v>215</v>
      </c>
      <c r="B1" s="116"/>
      <c r="C1" s="116"/>
      <c r="D1" s="116"/>
      <c r="E1" s="116"/>
      <c r="F1" s="116"/>
      <c r="G1" s="116"/>
      <c r="H1" s="116"/>
    </row>
    <row r="2" spans="1:37" x14ac:dyDescent="0.25">
      <c r="A2" s="97"/>
      <c r="B2" s="97"/>
      <c r="C2" s="97"/>
      <c r="D2" s="98"/>
      <c r="E2" s="98"/>
      <c r="F2" s="98"/>
      <c r="G2" s="98"/>
      <c r="H2" s="98"/>
    </row>
    <row r="3" spans="1:37" s="10" customFormat="1" ht="33.6" customHeight="1" x14ac:dyDescent="0.25">
      <c r="A3" s="90" t="s">
        <v>89</v>
      </c>
      <c r="B3" s="90" t="s">
        <v>24</v>
      </c>
      <c r="C3" s="90" t="s">
        <v>90</v>
      </c>
      <c r="D3" s="99"/>
      <c r="E3" s="90" t="s">
        <v>92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ht="50.1" customHeight="1" x14ac:dyDescent="0.25">
      <c r="A4" s="91">
        <f>+'Energy Consumption'!E16</f>
        <v>0</v>
      </c>
      <c r="B4" s="92">
        <f>+'Self Scan - Focus Areas '!H81</f>
        <v>0</v>
      </c>
      <c r="C4" s="91">
        <f>+A4*B4</f>
        <v>0</v>
      </c>
      <c r="D4" s="98"/>
      <c r="E4" s="93" t="e">
        <f>+(C10-B10)/A10</f>
        <v>#DIV/0!</v>
      </c>
      <c r="F4" s="98"/>
      <c r="G4" s="98"/>
      <c r="H4" s="98"/>
    </row>
    <row r="5" spans="1:37" x14ac:dyDescent="0.25">
      <c r="A5" s="97"/>
      <c r="B5" s="97"/>
      <c r="C5" s="97"/>
      <c r="D5" s="98"/>
      <c r="E5" s="98"/>
      <c r="F5" s="98"/>
      <c r="G5" s="98"/>
      <c r="H5" s="98"/>
    </row>
    <row r="6" spans="1:37" s="10" customFormat="1" ht="33.6" customHeight="1" x14ac:dyDescent="0.25">
      <c r="A6" s="90" t="s">
        <v>93</v>
      </c>
      <c r="B6" s="90" t="s">
        <v>25</v>
      </c>
      <c r="C6" s="90" t="s">
        <v>90</v>
      </c>
      <c r="D6" s="99"/>
      <c r="E6" s="90" t="s">
        <v>134</v>
      </c>
      <c r="F6" s="99"/>
      <c r="G6" s="90" t="s">
        <v>136</v>
      </c>
      <c r="H6" s="90" t="s">
        <v>135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</row>
    <row r="7" spans="1:37" ht="50.1" customHeight="1" x14ac:dyDescent="0.25">
      <c r="A7" s="91">
        <f>+'GHG Emission'!E15</f>
        <v>0</v>
      </c>
      <c r="B7" s="92">
        <f>+'Self Scan - Focus Areas '!I81</f>
        <v>0</v>
      </c>
      <c r="C7" s="91">
        <f>+A7*B7</f>
        <v>0</v>
      </c>
      <c r="D7" s="98"/>
      <c r="E7" s="102" t="e">
        <f>-A10+(C10-B10)*(1/G7-1/(G7*(1+G7)^H7))</f>
        <v>#DIV/0!</v>
      </c>
      <c r="F7" s="98"/>
      <c r="G7" s="95"/>
      <c r="H7" s="96"/>
    </row>
    <row r="8" spans="1:37" x14ac:dyDescent="0.25">
      <c r="A8" s="97"/>
      <c r="B8" s="97"/>
      <c r="C8" s="97"/>
      <c r="D8" s="98"/>
      <c r="E8" s="98"/>
      <c r="F8" s="98"/>
      <c r="G8" s="98"/>
      <c r="H8" s="98"/>
    </row>
    <row r="9" spans="1:37" s="10" customFormat="1" ht="33.6" customHeight="1" x14ac:dyDescent="0.25">
      <c r="A9" s="90" t="s">
        <v>91</v>
      </c>
      <c r="B9" s="90" t="s">
        <v>132</v>
      </c>
      <c r="C9" s="90" t="s">
        <v>133</v>
      </c>
      <c r="D9" s="99"/>
      <c r="E9" s="90" t="s">
        <v>137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</row>
    <row r="10" spans="1:37" ht="50.1" customHeight="1" x14ac:dyDescent="0.25">
      <c r="A10" s="101">
        <f>+'Self Scan - Focus Areas '!F81+'Self Scan - Strategy &amp; Tactics'!F33</f>
        <v>0</v>
      </c>
      <c r="B10" s="102">
        <f>+'Self Scan - Focus Areas '!G81+'Self Scan - Strategy &amp; Tactics'!F33</f>
        <v>0</v>
      </c>
      <c r="C10" s="102">
        <f>+C4+C7</f>
        <v>0</v>
      </c>
      <c r="D10" s="98"/>
      <c r="E10" s="94" t="e">
        <f>+A10/(C10-B10)</f>
        <v>#DIV/0!</v>
      </c>
      <c r="F10" s="98"/>
      <c r="G10" s="100"/>
      <c r="H10" s="98"/>
    </row>
    <row r="11" spans="1:37" s="98" customFormat="1" x14ac:dyDescent="0.25">
      <c r="A11" s="97"/>
      <c r="B11" s="97"/>
      <c r="C11" s="97"/>
    </row>
    <row r="12" spans="1:37" s="98" customFormat="1" x14ac:dyDescent="0.25">
      <c r="A12" s="97"/>
      <c r="B12" s="97"/>
      <c r="C12" s="97"/>
    </row>
    <row r="13" spans="1:37" s="98" customFormat="1" x14ac:dyDescent="0.25">
      <c r="A13" s="97"/>
      <c r="B13" s="97"/>
      <c r="C13" s="97"/>
    </row>
    <row r="14" spans="1:37" s="98" customFormat="1" x14ac:dyDescent="0.25">
      <c r="A14" s="97"/>
      <c r="B14" s="97"/>
      <c r="C14" s="97"/>
    </row>
    <row r="15" spans="1:37" s="98" customFormat="1" x14ac:dyDescent="0.25">
      <c r="A15" s="97"/>
      <c r="B15" s="97"/>
      <c r="C15" s="97"/>
    </row>
    <row r="16" spans="1:37" s="98" customFormat="1" x14ac:dyDescent="0.25">
      <c r="A16" s="97"/>
      <c r="B16" s="97"/>
      <c r="C16" s="97"/>
    </row>
    <row r="17" spans="1:3" s="98" customFormat="1" x14ac:dyDescent="0.25">
      <c r="A17" s="97"/>
      <c r="B17" s="97"/>
      <c r="C17" s="97"/>
    </row>
    <row r="18" spans="1:3" s="98" customFormat="1" x14ac:dyDescent="0.25">
      <c r="A18" s="97"/>
      <c r="B18" s="97"/>
      <c r="C18" s="97"/>
    </row>
    <row r="19" spans="1:3" s="98" customFormat="1" x14ac:dyDescent="0.25">
      <c r="A19" s="97"/>
      <c r="B19" s="97"/>
      <c r="C19" s="97"/>
    </row>
    <row r="20" spans="1:3" s="98" customFormat="1" x14ac:dyDescent="0.25">
      <c r="A20" s="97"/>
      <c r="B20" s="97"/>
      <c r="C20" s="97"/>
    </row>
    <row r="21" spans="1:3" s="98" customFormat="1" x14ac:dyDescent="0.25">
      <c r="A21" s="97"/>
      <c r="B21" s="97"/>
      <c r="C21" s="97"/>
    </row>
    <row r="22" spans="1:3" s="98" customFormat="1" x14ac:dyDescent="0.25">
      <c r="A22" s="97"/>
      <c r="B22" s="97"/>
      <c r="C22" s="97"/>
    </row>
    <row r="23" spans="1:3" s="98" customFormat="1" x14ac:dyDescent="0.25">
      <c r="A23" s="97"/>
      <c r="B23" s="97"/>
      <c r="C23" s="97"/>
    </row>
    <row r="24" spans="1:3" s="98" customFormat="1" x14ac:dyDescent="0.25">
      <c r="A24" s="97"/>
      <c r="B24" s="97"/>
      <c r="C24" s="97"/>
    </row>
    <row r="25" spans="1:3" s="98" customFormat="1" x14ac:dyDescent="0.25">
      <c r="A25" s="97"/>
      <c r="B25" s="97"/>
      <c r="C25" s="97"/>
    </row>
    <row r="26" spans="1:3" s="98" customFormat="1" x14ac:dyDescent="0.25">
      <c r="A26" s="97"/>
      <c r="B26" s="97"/>
      <c r="C26" s="97"/>
    </row>
    <row r="27" spans="1:3" s="98" customFormat="1" x14ac:dyDescent="0.25">
      <c r="A27" s="97"/>
      <c r="B27" s="97"/>
      <c r="C27" s="97"/>
    </row>
    <row r="28" spans="1:3" s="98" customFormat="1" x14ac:dyDescent="0.25">
      <c r="A28" s="97"/>
      <c r="B28" s="97"/>
      <c r="C28" s="97"/>
    </row>
    <row r="29" spans="1:3" s="98" customFormat="1" x14ac:dyDescent="0.25">
      <c r="A29" s="97"/>
      <c r="B29" s="97"/>
      <c r="C29" s="97"/>
    </row>
    <row r="30" spans="1:3" s="98" customFormat="1" x14ac:dyDescent="0.25">
      <c r="A30" s="97"/>
      <c r="B30" s="97"/>
      <c r="C30" s="97"/>
    </row>
    <row r="31" spans="1:3" s="98" customFormat="1" x14ac:dyDescent="0.25">
      <c r="A31" s="97"/>
      <c r="B31" s="97"/>
      <c r="C31" s="97"/>
    </row>
    <row r="32" spans="1:3" s="98" customFormat="1" x14ac:dyDescent="0.25">
      <c r="A32" s="97"/>
      <c r="B32" s="97"/>
      <c r="C32" s="97"/>
    </row>
    <row r="33" spans="1:3" s="98" customFormat="1" x14ac:dyDescent="0.25">
      <c r="A33" s="97"/>
      <c r="B33" s="97"/>
      <c r="C33" s="97"/>
    </row>
    <row r="34" spans="1:3" s="98" customFormat="1" x14ac:dyDescent="0.25">
      <c r="A34" s="97"/>
      <c r="B34" s="97"/>
      <c r="C34" s="97"/>
    </row>
    <row r="35" spans="1:3" s="98" customFormat="1" x14ac:dyDescent="0.25">
      <c r="A35" s="97"/>
      <c r="B35" s="97"/>
      <c r="C35" s="97"/>
    </row>
    <row r="36" spans="1:3" s="98" customFormat="1" x14ac:dyDescent="0.25">
      <c r="A36" s="97"/>
      <c r="B36" s="97"/>
      <c r="C36" s="97"/>
    </row>
    <row r="37" spans="1:3" s="98" customFormat="1" x14ac:dyDescent="0.25">
      <c r="A37" s="97"/>
      <c r="B37" s="97"/>
      <c r="C37" s="97"/>
    </row>
    <row r="38" spans="1:3" s="98" customFormat="1" x14ac:dyDescent="0.25">
      <c r="A38" s="97"/>
      <c r="B38" s="97"/>
      <c r="C38" s="97"/>
    </row>
    <row r="39" spans="1:3" s="98" customFormat="1" x14ac:dyDescent="0.25">
      <c r="A39" s="97"/>
      <c r="B39" s="97"/>
      <c r="C39" s="97"/>
    </row>
    <row r="40" spans="1:3" s="98" customFormat="1" x14ac:dyDescent="0.25">
      <c r="A40" s="97"/>
      <c r="B40" s="97"/>
      <c r="C40" s="97"/>
    </row>
    <row r="41" spans="1:3" s="98" customFormat="1" x14ac:dyDescent="0.25">
      <c r="A41" s="97"/>
      <c r="B41" s="97"/>
      <c r="C41" s="97"/>
    </row>
    <row r="42" spans="1:3" s="98" customFormat="1" x14ac:dyDescent="0.25">
      <c r="A42" s="97"/>
      <c r="B42" s="97"/>
      <c r="C42" s="97"/>
    </row>
    <row r="43" spans="1:3" s="98" customFormat="1" x14ac:dyDescent="0.25">
      <c r="A43" s="97"/>
      <c r="B43" s="97"/>
      <c r="C43" s="97"/>
    </row>
    <row r="44" spans="1:3" s="98" customFormat="1" x14ac:dyDescent="0.25">
      <c r="A44" s="97"/>
      <c r="B44" s="97"/>
      <c r="C44" s="97"/>
    </row>
    <row r="45" spans="1:3" s="98" customFormat="1" x14ac:dyDescent="0.25">
      <c r="A45" s="97"/>
      <c r="B45" s="97"/>
      <c r="C45" s="97"/>
    </row>
    <row r="46" spans="1:3" s="98" customFormat="1" x14ac:dyDescent="0.25">
      <c r="A46" s="97"/>
      <c r="B46" s="97"/>
      <c r="C46" s="97"/>
    </row>
    <row r="47" spans="1:3" s="98" customFormat="1" x14ac:dyDescent="0.25">
      <c r="A47" s="97"/>
      <c r="B47" s="97"/>
      <c r="C47" s="97"/>
    </row>
    <row r="48" spans="1:3" s="98" customFormat="1" x14ac:dyDescent="0.25">
      <c r="A48" s="97"/>
      <c r="B48" s="97"/>
      <c r="C48" s="97"/>
    </row>
    <row r="49" spans="1:3" s="98" customFormat="1" x14ac:dyDescent="0.25">
      <c r="A49" s="97"/>
      <c r="B49" s="97"/>
      <c r="C49" s="97"/>
    </row>
    <row r="50" spans="1:3" s="98" customFormat="1" x14ac:dyDescent="0.25">
      <c r="A50" s="97"/>
      <c r="B50" s="97"/>
      <c r="C50" s="97"/>
    </row>
    <row r="51" spans="1:3" s="98" customFormat="1" x14ac:dyDescent="0.25">
      <c r="A51" s="97"/>
      <c r="B51" s="97"/>
      <c r="C51" s="97"/>
    </row>
    <row r="52" spans="1:3" s="98" customFormat="1" x14ac:dyDescent="0.25">
      <c r="A52" s="97"/>
      <c r="B52" s="97"/>
      <c r="C52" s="97"/>
    </row>
    <row r="53" spans="1:3" s="98" customFormat="1" x14ac:dyDescent="0.25">
      <c r="A53" s="97"/>
      <c r="B53" s="97"/>
      <c r="C53" s="97"/>
    </row>
    <row r="54" spans="1:3" s="98" customFormat="1" x14ac:dyDescent="0.25">
      <c r="A54" s="97"/>
      <c r="B54" s="97"/>
      <c r="C54" s="97"/>
    </row>
    <row r="55" spans="1:3" s="98" customFormat="1" x14ac:dyDescent="0.25">
      <c r="A55" s="97"/>
      <c r="B55" s="97"/>
      <c r="C55" s="97"/>
    </row>
    <row r="56" spans="1:3" s="98" customFormat="1" x14ac:dyDescent="0.25">
      <c r="A56" s="97"/>
      <c r="B56" s="97"/>
      <c r="C56" s="97"/>
    </row>
    <row r="57" spans="1:3" s="98" customFormat="1" x14ac:dyDescent="0.25">
      <c r="A57" s="97"/>
      <c r="B57" s="97"/>
      <c r="C57" s="97"/>
    </row>
    <row r="58" spans="1:3" s="98" customFormat="1" x14ac:dyDescent="0.25">
      <c r="A58" s="97"/>
      <c r="B58" s="97"/>
      <c r="C58" s="97"/>
    </row>
    <row r="59" spans="1:3" s="98" customFormat="1" x14ac:dyDescent="0.25">
      <c r="A59" s="97"/>
      <c r="B59" s="97"/>
      <c r="C59" s="97"/>
    </row>
    <row r="60" spans="1:3" s="98" customFormat="1" x14ac:dyDescent="0.25">
      <c r="A60" s="97"/>
      <c r="B60" s="97"/>
      <c r="C60" s="97"/>
    </row>
    <row r="61" spans="1:3" s="98" customFormat="1" x14ac:dyDescent="0.25">
      <c r="A61" s="97"/>
      <c r="B61" s="97"/>
      <c r="C61" s="97"/>
    </row>
    <row r="62" spans="1:3" s="98" customFormat="1" x14ac:dyDescent="0.25">
      <c r="A62" s="97"/>
      <c r="B62" s="97"/>
      <c r="C62" s="97"/>
    </row>
    <row r="63" spans="1:3" s="98" customFormat="1" x14ac:dyDescent="0.25">
      <c r="A63" s="97"/>
      <c r="B63" s="97"/>
      <c r="C63" s="97"/>
    </row>
    <row r="64" spans="1:3" s="98" customFormat="1" x14ac:dyDescent="0.25">
      <c r="A64" s="97"/>
      <c r="B64" s="97"/>
      <c r="C64" s="97"/>
    </row>
    <row r="65" spans="1:3" s="98" customFormat="1" x14ac:dyDescent="0.25">
      <c r="A65" s="97"/>
      <c r="B65" s="97"/>
      <c r="C65" s="97"/>
    </row>
    <row r="66" spans="1:3" s="98" customFormat="1" x14ac:dyDescent="0.25">
      <c r="A66" s="97"/>
      <c r="B66" s="97"/>
      <c r="C66" s="97"/>
    </row>
    <row r="67" spans="1:3" s="98" customFormat="1" x14ac:dyDescent="0.25">
      <c r="A67" s="97"/>
      <c r="B67" s="97"/>
      <c r="C67" s="97"/>
    </row>
    <row r="68" spans="1:3" s="98" customFormat="1" x14ac:dyDescent="0.25">
      <c r="A68" s="97"/>
      <c r="B68" s="97"/>
      <c r="C68" s="97"/>
    </row>
    <row r="69" spans="1:3" s="98" customFormat="1" x14ac:dyDescent="0.25">
      <c r="A69" s="97"/>
      <c r="B69" s="97"/>
      <c r="C69" s="97"/>
    </row>
    <row r="70" spans="1:3" s="98" customFormat="1" x14ac:dyDescent="0.25">
      <c r="A70" s="97"/>
      <c r="B70" s="97"/>
      <c r="C70" s="97"/>
    </row>
    <row r="71" spans="1:3" s="98" customFormat="1" x14ac:dyDescent="0.25">
      <c r="A71" s="97"/>
      <c r="B71" s="97"/>
      <c r="C71" s="97"/>
    </row>
    <row r="72" spans="1:3" s="98" customFormat="1" x14ac:dyDescent="0.25">
      <c r="A72" s="97"/>
      <c r="B72" s="97"/>
      <c r="C72" s="97"/>
    </row>
    <row r="73" spans="1:3" s="98" customFormat="1" x14ac:dyDescent="0.25">
      <c r="A73" s="97"/>
      <c r="B73" s="97"/>
      <c r="C73" s="97"/>
    </row>
    <row r="74" spans="1:3" s="98" customFormat="1" x14ac:dyDescent="0.25">
      <c r="A74" s="97"/>
      <c r="B74" s="97"/>
      <c r="C74" s="97"/>
    </row>
    <row r="75" spans="1:3" s="98" customFormat="1" x14ac:dyDescent="0.25">
      <c r="A75" s="97"/>
      <c r="B75" s="97"/>
      <c r="C75" s="97"/>
    </row>
    <row r="76" spans="1:3" s="98" customFormat="1" x14ac:dyDescent="0.25">
      <c r="A76" s="97"/>
      <c r="B76" s="97"/>
      <c r="C76" s="97"/>
    </row>
    <row r="77" spans="1:3" s="98" customFormat="1" x14ac:dyDescent="0.25">
      <c r="A77" s="97"/>
      <c r="B77" s="97"/>
      <c r="C77" s="97"/>
    </row>
    <row r="78" spans="1:3" s="98" customFormat="1" x14ac:dyDescent="0.25">
      <c r="A78" s="97"/>
      <c r="B78" s="97"/>
      <c r="C78" s="97"/>
    </row>
    <row r="79" spans="1:3" s="98" customFormat="1" x14ac:dyDescent="0.25">
      <c r="A79" s="97"/>
      <c r="B79" s="97"/>
      <c r="C79" s="97"/>
    </row>
    <row r="80" spans="1:3" s="98" customFormat="1" x14ac:dyDescent="0.25">
      <c r="A80" s="97"/>
      <c r="B80" s="97"/>
      <c r="C80" s="97"/>
    </row>
    <row r="81" spans="1:3" s="98" customFormat="1" x14ac:dyDescent="0.25">
      <c r="A81" s="97"/>
      <c r="B81" s="97"/>
      <c r="C81" s="97"/>
    </row>
  </sheetData>
  <sheetProtection sheet="1" objects="1" scenarios="1"/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7C2F-0EE7-4D48-9E79-4121AEC4622F}">
  <dimension ref="A1:B6"/>
  <sheetViews>
    <sheetView workbookViewId="0">
      <selection activeCell="G32" sqref="G32"/>
    </sheetView>
  </sheetViews>
  <sheetFormatPr defaultColWidth="8.85546875" defaultRowHeight="15" x14ac:dyDescent="0.25"/>
  <cols>
    <col min="1" max="1" width="21.85546875" bestFit="1" customWidth="1"/>
    <col min="2" max="2" width="20.5703125" bestFit="1" customWidth="1"/>
  </cols>
  <sheetData>
    <row r="1" spans="1:2" x14ac:dyDescent="0.25">
      <c r="A1" t="s">
        <v>139</v>
      </c>
      <c r="B1" t="s">
        <v>184</v>
      </c>
    </row>
    <row r="2" spans="1:2" x14ac:dyDescent="0.25">
      <c r="A2" t="s">
        <v>163</v>
      </c>
      <c r="B2">
        <v>0</v>
      </c>
    </row>
    <row r="3" spans="1:2" x14ac:dyDescent="0.25">
      <c r="A3" t="s">
        <v>164</v>
      </c>
      <c r="B3">
        <v>1</v>
      </c>
    </row>
    <row r="4" spans="1:2" x14ac:dyDescent="0.25">
      <c r="A4" t="s">
        <v>165</v>
      </c>
      <c r="B4">
        <v>2</v>
      </c>
    </row>
    <row r="5" spans="1:2" x14ac:dyDescent="0.25">
      <c r="A5" t="s">
        <v>166</v>
      </c>
      <c r="B5">
        <v>3</v>
      </c>
    </row>
    <row r="6" spans="1:2" x14ac:dyDescent="0.25">
      <c r="B6"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Self Scan - Focus Areas </vt:lpstr>
      <vt:lpstr>Self Scan - Strategy &amp; Tactics</vt:lpstr>
      <vt:lpstr>Scan Diagrams</vt:lpstr>
      <vt:lpstr>Energy Consumption</vt:lpstr>
      <vt:lpstr>GHG Emission</vt:lpstr>
      <vt:lpstr>Business Case</vt:lpstr>
      <vt:lpstr>Tabels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Dongen</dc:creator>
  <cp:lastModifiedBy>Rob van Dongen</cp:lastModifiedBy>
  <dcterms:created xsi:type="dcterms:W3CDTF">2025-03-07T14:03:13Z</dcterms:created>
  <dcterms:modified xsi:type="dcterms:W3CDTF">2025-03-27T10:57:07Z</dcterms:modified>
</cp:coreProperties>
</file>